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650" activeTab="4"/>
  </bookViews>
  <sheets>
    <sheet name="MENU" sheetId="1" r:id="rId1"/>
    <sheet name="DESCRIÇÃO" sheetId="2" r:id="rId2"/>
    <sheet name="RECEBIMENTO" sheetId="3" r:id="rId3"/>
    <sheet name="MAT_CADASTRO" sheetId="4" r:id="rId4"/>
    <sheet name="ALMOXARIFADO_GERAL" sheetId="5" r:id="rId5"/>
    <sheet name="ALMOXARIFADO" sheetId="6" r:id="rId6"/>
    <sheet name="LABORATÓRIO" sheetId="7" r:id="rId7"/>
    <sheet name="PRODUÇÃO" sheetId="8" r:id="rId8"/>
    <sheet name="EXPEDIÇÃO" sheetId="9" r:id="rId9"/>
    <sheet name="COMPRAS" sheetId="10" r:id="rId10"/>
    <sheet name="DEVOLUÇÃO" sheetId="11" r:id="rId11"/>
    <sheet name="EST_GRÁFICO" sheetId="12" r:id="rId1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<sst xmlns="http://schemas.openxmlformats.org/spreadsheetml/2006/main" count="160" uniqueCount="105">
  <si>
    <t>RECEBIMENTO DE MATERIAIS</t>
  </si>
  <si>
    <t>Data Recebimento</t>
  </si>
  <si>
    <t>Nota-Fiscal</t>
  </si>
  <si>
    <t>Descrição</t>
  </si>
  <si>
    <t>Quantidade</t>
  </si>
  <si>
    <t>Fornecedor</t>
  </si>
  <si>
    <t>Itens</t>
  </si>
  <si>
    <t>Unidade Medida</t>
  </si>
  <si>
    <t>Código Material</t>
  </si>
  <si>
    <t>Data Fabricação</t>
  </si>
  <si>
    <t>Data Validade</t>
  </si>
  <si>
    <t>Status Validade</t>
  </si>
  <si>
    <t>Código</t>
  </si>
  <si>
    <t>Responsável</t>
  </si>
  <si>
    <t>SOLICITAÇÃO DE COMPRAS</t>
  </si>
  <si>
    <t>Data Solicitação</t>
  </si>
  <si>
    <t>Status Recebimento</t>
  </si>
  <si>
    <t>Data Entrega</t>
  </si>
  <si>
    <t>Tempo Entrega</t>
  </si>
  <si>
    <t>Quantidade Solicitada</t>
  </si>
  <si>
    <t>Quantidade Recebida</t>
  </si>
  <si>
    <t>Dias a Vencer</t>
  </si>
  <si>
    <t>DEVOLUÇÃO DE MATERIAL</t>
  </si>
  <si>
    <t>Lote</t>
  </si>
  <si>
    <t>Status do Produto</t>
  </si>
  <si>
    <t>Observação</t>
  </si>
  <si>
    <t xml:space="preserve"> </t>
  </si>
  <si>
    <t>EXPEDIÇÃO</t>
  </si>
  <si>
    <t>Data Envio Laboratório</t>
  </si>
  <si>
    <t>Data Retorno</t>
  </si>
  <si>
    <t>Status Produto</t>
  </si>
  <si>
    <t>Dias Tempo_Resposta</t>
  </si>
  <si>
    <t>Empresa</t>
  </si>
  <si>
    <t>Data Retirada</t>
  </si>
  <si>
    <t>Lotes</t>
  </si>
  <si>
    <t>Data Revalidação</t>
  </si>
  <si>
    <t>Número Documento</t>
  </si>
  <si>
    <t>GRUPO DE MATERIAIS</t>
  </si>
  <si>
    <t>CÓDIGO</t>
  </si>
  <si>
    <t>LIMP</t>
  </si>
  <si>
    <t>PROD</t>
  </si>
  <si>
    <t>MAN</t>
  </si>
  <si>
    <t>ADM</t>
  </si>
  <si>
    <t>Setor</t>
  </si>
  <si>
    <t>Endereço</t>
  </si>
  <si>
    <t>COZ</t>
  </si>
  <si>
    <t>GRUPO</t>
  </si>
  <si>
    <t>EPI</t>
  </si>
  <si>
    <t>Quantidade Total</t>
  </si>
  <si>
    <t>Entrada</t>
  </si>
  <si>
    <t>Saída</t>
  </si>
  <si>
    <t>Status  Estoque</t>
  </si>
  <si>
    <t>Status Solicitação</t>
  </si>
  <si>
    <t>Classes dos Produtos</t>
  </si>
  <si>
    <t>QMCO</t>
  </si>
  <si>
    <t>Quantidade Estoque</t>
  </si>
  <si>
    <t>Quantidade Saída</t>
  </si>
  <si>
    <t>Endereço Material</t>
  </si>
  <si>
    <t xml:space="preserve">Classe 2 </t>
  </si>
  <si>
    <t xml:space="preserve">Classe 3 </t>
  </si>
  <si>
    <t xml:space="preserve">Classe 4 </t>
  </si>
  <si>
    <t xml:space="preserve">Classe 5 </t>
  </si>
  <si>
    <t xml:space="preserve">Classe 6 </t>
  </si>
  <si>
    <t xml:space="preserve">Classe 7 </t>
  </si>
  <si>
    <t xml:space="preserve">Classe 8 </t>
  </si>
  <si>
    <t xml:space="preserve">Classe 9 </t>
  </si>
  <si>
    <t xml:space="preserve"> Matérias e objetos explosivos</t>
  </si>
  <si>
    <t>Gases;</t>
  </si>
  <si>
    <t>Líquidos Inflamáveis;</t>
  </si>
  <si>
    <t>Sólidos inflamáveis; Matérias sujeitas à inflamação espontânea e matérias que, em contato com a água, liberam gases inflamáveis;</t>
  </si>
  <si>
    <t>Substâncias oxidantes e peróxidos orgânicos;</t>
  </si>
  <si>
    <t>Substâncias tóxicas e substâncias infectantes;</t>
  </si>
  <si>
    <t>Material radioativo;</t>
  </si>
  <si>
    <t>Substâncias corrosivas;</t>
  </si>
  <si>
    <t xml:space="preserve"> Substâncias e artigos perigosos diversos.</t>
  </si>
  <si>
    <t>Classe 1</t>
  </si>
  <si>
    <t>Manutenção</t>
  </si>
  <si>
    <t>Limpeza</t>
  </si>
  <si>
    <t>Cozinha</t>
  </si>
  <si>
    <t>Produção</t>
  </si>
  <si>
    <t>Administração</t>
  </si>
  <si>
    <t>Químico</t>
  </si>
  <si>
    <t>Estoque Mínimo</t>
  </si>
  <si>
    <t>Estoque Máximo</t>
  </si>
  <si>
    <t>Status Validação</t>
  </si>
  <si>
    <t>Laboratório - Revalidação de  Material</t>
  </si>
  <si>
    <t>Almoxarifado de Materiais</t>
  </si>
  <si>
    <t>Almoxarifado Geral</t>
  </si>
  <si>
    <t>Produção - Materiais Fornecido</t>
  </si>
  <si>
    <t>Cadastro de Materiais</t>
  </si>
  <si>
    <t>Recebimento</t>
  </si>
  <si>
    <t>Status Estoque</t>
  </si>
  <si>
    <t>Menu Principal</t>
  </si>
  <si>
    <t>Caneta Esferográfica Azul</t>
  </si>
  <si>
    <t>Cx</t>
  </si>
  <si>
    <t>Borracha Branca</t>
  </si>
  <si>
    <t>Unid.</t>
  </si>
  <si>
    <t>Gimba</t>
  </si>
  <si>
    <t>Recebimento Total</t>
  </si>
  <si>
    <t>Caneta Azul Esferográfica</t>
  </si>
  <si>
    <t>Classe 10</t>
  </si>
  <si>
    <t>Não Classificado</t>
  </si>
  <si>
    <t>Recebimento de Materiais</t>
  </si>
  <si>
    <t>Na tela de Recebimento de Materiais, tem os seguintes campos, todos os campos devem ser preenchidos.</t>
  </si>
  <si>
    <t xml:space="preserve">Se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</si>
</sst>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000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00"/>
    <numFmt numFmtId="171" formatCode="dd"/>
    <numFmt numFmtId="172" formatCode="mmm/yyyy"/>
    <numFmt numFmtId="173" formatCode="0.0E+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Times New Roman"/>
      <family val="1"/>
    </font>
    <font>
      <b/>
      <u val="single"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Times New Roman"/>
      <family val="1"/>
    </font>
    <font>
      <b/>
      <sz val="18"/>
      <color indexed="10"/>
      <name val="Calibri"/>
      <family val="2"/>
    </font>
    <font>
      <b/>
      <sz val="16"/>
      <color indexed="10"/>
      <name val="Calibri"/>
      <family val="2"/>
    </font>
    <font>
      <sz val="8"/>
      <name val="Segoe UI"/>
      <family val="2"/>
    </font>
    <font>
      <b/>
      <sz val="14"/>
      <color indexed="9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Times New Roman"/>
      <family val="1"/>
    </font>
    <font>
      <b/>
      <u val="single"/>
      <sz val="11"/>
      <color theme="1"/>
      <name val="Calibri"/>
      <family val="2"/>
    </font>
    <font>
      <b/>
      <sz val="26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Times New Roman"/>
      <family val="1"/>
    </font>
    <font>
      <b/>
      <sz val="18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>
        <color theme="0"/>
      </right>
      <top style="thin">
        <color theme="0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>
        <color theme="0"/>
      </top>
      <bottom style="thin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54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center" vertical="center"/>
    </xf>
    <xf numFmtId="0" fontId="54" fillId="33" borderId="0" xfId="0" applyFont="1" applyFill="1" applyAlignment="1">
      <alignment/>
    </xf>
    <xf numFmtId="0" fontId="55" fillId="17" borderId="10" xfId="0" applyFont="1" applyFill="1" applyBorder="1" applyAlignment="1">
      <alignment horizontal="center" vertical="center"/>
    </xf>
    <xf numFmtId="0" fontId="55" fillId="17" borderId="10" xfId="0" applyFont="1" applyFill="1" applyBorder="1" applyAlignment="1">
      <alignment horizontal="center" vertical="center" wrapText="1"/>
    </xf>
    <xf numFmtId="0" fontId="54" fillId="9" borderId="10" xfId="0" applyFont="1" applyFill="1" applyBorder="1" applyAlignment="1">
      <alignment/>
    </xf>
    <xf numFmtId="0" fontId="54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9" borderId="11" xfId="0" applyFont="1" applyFill="1" applyBorder="1" applyAlignment="1">
      <alignment/>
    </xf>
    <xf numFmtId="0" fontId="0" fillId="9" borderId="12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9" borderId="10" xfId="0" applyFont="1" applyFill="1" applyBorder="1" applyAlignment="1">
      <alignment horizontal="center" vertical="center"/>
    </xf>
    <xf numFmtId="0" fontId="56" fillId="9" borderId="11" xfId="0" applyFont="1" applyFill="1" applyBorder="1" applyAlignment="1">
      <alignment horizontal="center"/>
    </xf>
    <xf numFmtId="0" fontId="56" fillId="9" borderId="10" xfId="0" applyFont="1" applyFill="1" applyBorder="1" applyAlignment="1">
      <alignment horizontal="center"/>
    </xf>
    <xf numFmtId="0" fontId="56" fillId="9" borderId="11" xfId="0" applyFont="1" applyFill="1" applyBorder="1" applyAlignment="1">
      <alignment/>
    </xf>
    <xf numFmtId="0" fontId="0" fillId="9" borderId="13" xfId="0" applyFont="1" applyFill="1" applyBorder="1" applyAlignment="1">
      <alignment horizontal="left" vertical="center"/>
    </xf>
    <xf numFmtId="0" fontId="0" fillId="9" borderId="10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/>
    </xf>
    <xf numFmtId="0" fontId="0" fillId="9" borderId="13" xfId="0" applyFont="1" applyFill="1" applyBorder="1" applyAlignment="1">
      <alignment/>
    </xf>
    <xf numFmtId="0" fontId="0" fillId="9" borderId="10" xfId="0" applyFont="1" applyFill="1" applyBorder="1" applyAlignment="1">
      <alignment horizontal="center"/>
    </xf>
    <xf numFmtId="0" fontId="0" fillId="9" borderId="14" xfId="0" applyFont="1" applyFill="1" applyBorder="1" applyAlignment="1">
      <alignment horizontal="left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/>
    </xf>
    <xf numFmtId="0" fontId="0" fillId="9" borderId="14" xfId="0" applyFont="1" applyFill="1" applyBorder="1" applyAlignment="1">
      <alignment/>
    </xf>
    <xf numFmtId="0" fontId="57" fillId="34" borderId="16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 wrapText="1"/>
    </xf>
    <xf numFmtId="0" fontId="54" fillId="9" borderId="10" xfId="0" applyFont="1" applyFill="1" applyBorder="1" applyAlignment="1" applyProtection="1">
      <alignment/>
      <protection locked="0"/>
    </xf>
    <xf numFmtId="0" fontId="2" fillId="17" borderId="11" xfId="0" applyFont="1" applyFill="1" applyBorder="1" applyAlignment="1">
      <alignment horizontal="center" vertical="center"/>
    </xf>
    <xf numFmtId="0" fontId="54" fillId="9" borderId="13" xfId="0" applyFont="1" applyFill="1" applyBorder="1" applyAlignment="1" applyProtection="1">
      <alignment horizontal="center"/>
      <protection locked="0"/>
    </xf>
    <xf numFmtId="4" fontId="54" fillId="9" borderId="10" xfId="0" applyNumberFormat="1" applyFont="1" applyFill="1" applyBorder="1" applyAlignment="1" applyProtection="1">
      <alignment horizontal="center"/>
      <protection locked="0"/>
    </xf>
    <xf numFmtId="0" fontId="54" fillId="9" borderId="10" xfId="0" applyFont="1" applyFill="1" applyBorder="1" applyAlignment="1" applyProtection="1">
      <alignment horizontal="center"/>
      <protection locked="0"/>
    </xf>
    <xf numFmtId="0" fontId="56" fillId="33" borderId="0" xfId="0" applyFont="1" applyFill="1" applyAlignment="1">
      <alignment vertical="center"/>
    </xf>
    <xf numFmtId="0" fontId="58" fillId="17" borderId="13" xfId="0" applyFont="1" applyFill="1" applyBorder="1" applyAlignment="1">
      <alignment horizontal="center" vertical="center"/>
    </xf>
    <xf numFmtId="0" fontId="58" fillId="17" borderId="10" xfId="0" applyFont="1" applyFill="1" applyBorder="1" applyAlignment="1">
      <alignment horizontal="center" vertical="center" wrapText="1"/>
    </xf>
    <xf numFmtId="0" fontId="58" fillId="17" borderId="10" xfId="0" applyFont="1" applyFill="1" applyBorder="1" applyAlignment="1">
      <alignment horizontal="center" vertical="center"/>
    </xf>
    <xf numFmtId="0" fontId="58" fillId="17" borderId="11" xfId="0" applyFont="1" applyFill="1" applyBorder="1" applyAlignment="1">
      <alignment horizontal="center" vertical="center" wrapText="1"/>
    </xf>
    <xf numFmtId="0" fontId="56" fillId="9" borderId="13" xfId="0" applyFont="1" applyFill="1" applyBorder="1" applyAlignment="1">
      <alignment horizontal="center" vertical="center"/>
    </xf>
    <xf numFmtId="0" fontId="56" fillId="9" borderId="10" xfId="0" applyFont="1" applyFill="1" applyBorder="1" applyAlignment="1">
      <alignment/>
    </xf>
    <xf numFmtId="0" fontId="56" fillId="9" borderId="10" xfId="0" applyFont="1" applyFill="1" applyBorder="1" applyAlignment="1" applyProtection="1">
      <alignment horizontal="left" vertical="center"/>
      <protection hidden="1"/>
    </xf>
    <xf numFmtId="4" fontId="56" fillId="9" borderId="10" xfId="0" applyNumberFormat="1" applyFont="1" applyFill="1" applyBorder="1" applyAlignment="1" applyProtection="1">
      <alignment horizontal="center" vertical="center"/>
      <protection locked="0"/>
    </xf>
    <xf numFmtId="0" fontId="56" fillId="9" borderId="10" xfId="0" applyFont="1" applyFill="1" applyBorder="1" applyAlignment="1" applyProtection="1">
      <alignment horizontal="center" vertical="center"/>
      <protection hidden="1"/>
    </xf>
    <xf numFmtId="14" fontId="56" fillId="9" borderId="10" xfId="0" applyNumberFormat="1" applyFont="1" applyFill="1" applyBorder="1" applyAlignment="1">
      <alignment horizontal="center"/>
    </xf>
    <xf numFmtId="170" fontId="56" fillId="9" borderId="10" xfId="0" applyNumberFormat="1" applyFont="1" applyFill="1" applyBorder="1" applyAlignment="1" applyProtection="1">
      <alignment horizontal="center" vertical="center"/>
      <protection hidden="1"/>
    </xf>
    <xf numFmtId="0" fontId="56" fillId="9" borderId="11" xfId="0" applyFont="1" applyFill="1" applyBorder="1" applyAlignment="1" applyProtection="1">
      <alignment horizontal="center" vertical="center"/>
      <protection locked="0"/>
    </xf>
    <xf numFmtId="0" fontId="56" fillId="9" borderId="10" xfId="0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center" vertical="center"/>
    </xf>
    <xf numFmtId="14" fontId="56" fillId="33" borderId="0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/>
    </xf>
    <xf numFmtId="0" fontId="56" fillId="33" borderId="19" xfId="0" applyFont="1" applyFill="1" applyBorder="1" applyAlignment="1">
      <alignment horizontal="left" vertical="center"/>
    </xf>
    <xf numFmtId="4" fontId="56" fillId="9" borderId="10" xfId="0" applyNumberFormat="1" applyFont="1" applyFill="1" applyBorder="1" applyAlignment="1" applyProtection="1">
      <alignment horizontal="center"/>
      <protection hidden="1"/>
    </xf>
    <xf numFmtId="14" fontId="56" fillId="9" borderId="10" xfId="0" applyNumberFormat="1" applyFont="1" applyFill="1" applyBorder="1" applyAlignment="1" applyProtection="1">
      <alignment/>
      <protection hidden="1"/>
    </xf>
    <xf numFmtId="14" fontId="56" fillId="9" borderId="10" xfId="0" applyNumberFormat="1" applyFont="1" applyFill="1" applyBorder="1" applyAlignment="1" applyProtection="1">
      <alignment horizontal="center" vertical="center"/>
      <protection hidden="1"/>
    </xf>
    <xf numFmtId="171" fontId="56" fillId="9" borderId="10" xfId="0" applyNumberFormat="1" applyFont="1" applyFill="1" applyBorder="1" applyAlignment="1">
      <alignment horizontal="center" vertical="center"/>
    </xf>
    <xf numFmtId="0" fontId="56" fillId="9" borderId="1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6" fillId="33" borderId="0" xfId="0" applyFont="1" applyFill="1" applyAlignment="1">
      <alignment horizontal="center"/>
    </xf>
    <xf numFmtId="14" fontId="56" fillId="9" borderId="10" xfId="0" applyNumberFormat="1" applyFont="1" applyFill="1" applyBorder="1" applyAlignment="1">
      <alignment horizontal="center" vertical="center"/>
    </xf>
    <xf numFmtId="4" fontId="56" fillId="9" borderId="10" xfId="0" applyNumberFormat="1" applyFont="1" applyFill="1" applyBorder="1" applyAlignment="1">
      <alignment horizontal="center" vertical="center"/>
    </xf>
    <xf numFmtId="0" fontId="56" fillId="9" borderId="11" xfId="0" applyFont="1" applyFill="1" applyBorder="1" applyAlignment="1">
      <alignment horizontal="center" vertical="center"/>
    </xf>
    <xf numFmtId="0" fontId="58" fillId="17" borderId="11" xfId="0" applyFont="1" applyFill="1" applyBorder="1" applyAlignment="1">
      <alignment horizontal="center" vertical="center"/>
    </xf>
    <xf numFmtId="0" fontId="56" fillId="9" borderId="13" xfId="0" applyFont="1" applyFill="1" applyBorder="1" applyAlignment="1">
      <alignment horizontal="center"/>
    </xf>
    <xf numFmtId="0" fontId="0" fillId="9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4" fillId="9" borderId="21" xfId="0" applyFont="1" applyFill="1" applyBorder="1" applyAlignment="1" applyProtection="1">
      <alignment horizontal="center"/>
      <protection locked="0"/>
    </xf>
    <xf numFmtId="14" fontId="54" fillId="9" borderId="22" xfId="0" applyNumberFormat="1" applyFont="1" applyFill="1" applyBorder="1" applyAlignment="1" applyProtection="1">
      <alignment horizontal="center"/>
      <protection locked="0"/>
    </xf>
    <xf numFmtId="165" fontId="54" fillId="9" borderId="22" xfId="0" applyNumberFormat="1" applyFont="1" applyFill="1" applyBorder="1" applyAlignment="1" applyProtection="1">
      <alignment horizontal="center"/>
      <protection locked="0"/>
    </xf>
    <xf numFmtId="0" fontId="54" fillId="9" borderId="22" xfId="0" applyFont="1" applyFill="1" applyBorder="1" applyAlignment="1" applyProtection="1">
      <alignment/>
      <protection locked="0"/>
    </xf>
    <xf numFmtId="0" fontId="54" fillId="9" borderId="22" xfId="0" applyFont="1" applyFill="1" applyBorder="1" applyAlignment="1" applyProtection="1">
      <alignment horizontal="left"/>
      <protection locked="0"/>
    </xf>
    <xf numFmtId="4" fontId="54" fillId="9" borderId="22" xfId="0" applyNumberFormat="1" applyFont="1" applyFill="1" applyBorder="1" applyAlignment="1" applyProtection="1">
      <alignment horizontal="center"/>
      <protection locked="0"/>
    </xf>
    <xf numFmtId="0" fontId="54" fillId="9" borderId="22" xfId="0" applyFont="1" applyFill="1" applyBorder="1" applyAlignment="1">
      <alignment/>
    </xf>
    <xf numFmtId="0" fontId="54" fillId="9" borderId="23" xfId="0" applyFont="1" applyFill="1" applyBorder="1" applyAlignment="1" applyProtection="1">
      <alignment/>
      <protection locked="0"/>
    </xf>
    <xf numFmtId="0" fontId="54" fillId="9" borderId="14" xfId="0" applyFont="1" applyFill="1" applyBorder="1" applyAlignment="1" applyProtection="1">
      <alignment horizontal="center"/>
      <protection locked="0"/>
    </xf>
    <xf numFmtId="14" fontId="54" fillId="9" borderId="15" xfId="0" applyNumberFormat="1" applyFont="1" applyFill="1" applyBorder="1" applyAlignment="1" applyProtection="1">
      <alignment horizontal="center"/>
      <protection locked="0"/>
    </xf>
    <xf numFmtId="165" fontId="54" fillId="9" borderId="15" xfId="0" applyNumberFormat="1" applyFont="1" applyFill="1" applyBorder="1" applyAlignment="1" applyProtection="1">
      <alignment horizontal="center"/>
      <protection locked="0"/>
    </xf>
    <xf numFmtId="0" fontId="54" fillId="9" borderId="15" xfId="0" applyFont="1" applyFill="1" applyBorder="1" applyAlignment="1" applyProtection="1">
      <alignment/>
      <protection locked="0"/>
    </xf>
    <xf numFmtId="0" fontId="54" fillId="9" borderId="15" xfId="0" applyFont="1" applyFill="1" applyBorder="1" applyAlignment="1" applyProtection="1">
      <alignment horizontal="left"/>
      <protection locked="0"/>
    </xf>
    <xf numFmtId="4" fontId="54" fillId="9" borderId="15" xfId="0" applyNumberFormat="1" applyFont="1" applyFill="1" applyBorder="1" applyAlignment="1" applyProtection="1">
      <alignment horizontal="center"/>
      <protection locked="0"/>
    </xf>
    <xf numFmtId="0" fontId="54" fillId="9" borderId="15" xfId="0" applyFont="1" applyFill="1" applyBorder="1" applyAlignment="1">
      <alignment/>
    </xf>
    <xf numFmtId="0" fontId="54" fillId="9" borderId="12" xfId="0" applyFont="1" applyFill="1" applyBorder="1" applyAlignment="1" applyProtection="1">
      <alignment/>
      <protection locked="0"/>
    </xf>
    <xf numFmtId="4" fontId="54" fillId="9" borderId="22" xfId="0" applyNumberFormat="1" applyFont="1" applyFill="1" applyBorder="1" applyAlignment="1">
      <alignment horizontal="center"/>
    </xf>
    <xf numFmtId="0" fontId="54" fillId="9" borderId="22" xfId="0" applyFont="1" applyFill="1" applyBorder="1" applyAlignment="1">
      <alignment horizontal="center"/>
    </xf>
    <xf numFmtId="0" fontId="55" fillId="17" borderId="13" xfId="0" applyFont="1" applyFill="1" applyBorder="1" applyAlignment="1">
      <alignment horizontal="center" vertical="center"/>
    </xf>
    <xf numFmtId="0" fontId="55" fillId="17" borderId="11" xfId="0" applyFont="1" applyFill="1" applyBorder="1" applyAlignment="1">
      <alignment horizontal="center" vertical="center" wrapText="1"/>
    </xf>
    <xf numFmtId="0" fontId="54" fillId="9" borderId="21" xfId="0" applyFont="1" applyFill="1" applyBorder="1" applyAlignment="1">
      <alignment horizontal="center" vertical="center"/>
    </xf>
    <xf numFmtId="0" fontId="54" fillId="9" borderId="23" xfId="0" applyFont="1" applyFill="1" applyBorder="1" applyAlignment="1">
      <alignment/>
    </xf>
    <xf numFmtId="0" fontId="54" fillId="9" borderId="14" xfId="0" applyFont="1" applyFill="1" applyBorder="1" applyAlignment="1">
      <alignment horizontal="center" vertical="center"/>
    </xf>
    <xf numFmtId="4" fontId="54" fillId="9" borderId="15" xfId="0" applyNumberFormat="1" applyFont="1" applyFill="1" applyBorder="1" applyAlignment="1">
      <alignment horizontal="center"/>
    </xf>
    <xf numFmtId="0" fontId="54" fillId="9" borderId="15" xfId="0" applyFont="1" applyFill="1" applyBorder="1" applyAlignment="1">
      <alignment horizontal="center"/>
    </xf>
    <xf numFmtId="0" fontId="54" fillId="9" borderId="12" xfId="0" applyFont="1" applyFill="1" applyBorder="1" applyAlignment="1">
      <alignment/>
    </xf>
    <xf numFmtId="0" fontId="54" fillId="9" borderId="15" xfId="0" applyFont="1" applyFill="1" applyBorder="1" applyAlignment="1" applyProtection="1">
      <alignment horizontal="center"/>
      <protection locked="0"/>
    </xf>
    <xf numFmtId="0" fontId="0" fillId="9" borderId="21" xfId="0" applyFont="1" applyFill="1" applyBorder="1" applyAlignment="1">
      <alignment/>
    </xf>
    <xf numFmtId="0" fontId="0" fillId="9" borderId="23" xfId="0" applyFont="1" applyFill="1" applyBorder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horizontal="center" vertical="center"/>
    </xf>
    <xf numFmtId="0" fontId="62" fillId="34" borderId="24" xfId="0" applyFont="1" applyFill="1" applyBorder="1" applyAlignment="1">
      <alignment horizontal="center" vertical="center"/>
    </xf>
    <xf numFmtId="0" fontId="62" fillId="34" borderId="25" xfId="0" applyFont="1" applyFill="1" applyBorder="1" applyAlignment="1">
      <alignment horizontal="center" vertical="center"/>
    </xf>
    <xf numFmtId="0" fontId="63" fillId="34" borderId="26" xfId="0" applyFont="1" applyFill="1" applyBorder="1" applyAlignment="1">
      <alignment horizontal="center" vertical="center"/>
    </xf>
    <xf numFmtId="0" fontId="63" fillId="34" borderId="27" xfId="0" applyFont="1" applyFill="1" applyBorder="1" applyAlignment="1">
      <alignment horizontal="center" vertical="center"/>
    </xf>
    <xf numFmtId="0" fontId="63" fillId="34" borderId="28" xfId="0" applyFont="1" applyFill="1" applyBorder="1" applyAlignment="1">
      <alignment horizontal="center" vertical="center"/>
    </xf>
    <xf numFmtId="0" fontId="63" fillId="34" borderId="29" xfId="0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/>
    </xf>
    <xf numFmtId="0" fontId="63" fillId="34" borderId="18" xfId="0" applyFont="1" applyFill="1" applyBorder="1" applyAlignment="1">
      <alignment horizontal="center" vertical="center"/>
    </xf>
    <xf numFmtId="0" fontId="64" fillId="34" borderId="26" xfId="0" applyFont="1" applyFill="1" applyBorder="1" applyAlignment="1">
      <alignment horizontal="center" vertical="center"/>
    </xf>
    <xf numFmtId="0" fontId="64" fillId="34" borderId="27" xfId="0" applyFont="1" applyFill="1" applyBorder="1" applyAlignment="1">
      <alignment horizontal="center" vertical="center"/>
    </xf>
    <xf numFmtId="0" fontId="64" fillId="34" borderId="28" xfId="0" applyFont="1" applyFill="1" applyBorder="1" applyAlignment="1">
      <alignment horizontal="center" vertical="center"/>
    </xf>
    <xf numFmtId="0" fontId="64" fillId="34" borderId="30" xfId="0" applyFont="1" applyFill="1" applyBorder="1" applyAlignment="1">
      <alignment horizontal="center" vertical="center"/>
    </xf>
    <xf numFmtId="0" fontId="64" fillId="34" borderId="31" xfId="0" applyFont="1" applyFill="1" applyBorder="1" applyAlignment="1">
      <alignment horizontal="center" vertical="center"/>
    </xf>
    <xf numFmtId="0" fontId="65" fillId="34" borderId="16" xfId="0" applyFont="1" applyFill="1" applyBorder="1" applyAlignment="1">
      <alignment horizontal="center" vertical="center"/>
    </xf>
    <xf numFmtId="0" fontId="65" fillId="34" borderId="17" xfId="0" applyFont="1" applyFill="1" applyBorder="1" applyAlignment="1">
      <alignment horizontal="center" vertical="center"/>
    </xf>
    <xf numFmtId="0" fontId="65" fillId="34" borderId="18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5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  <border/>
    </dxf>
    <dxf>
      <font>
        <b/>
        <i/>
      </font>
      <fill>
        <patternFill>
          <bgColor rgb="FFFFFF00"/>
        </patternFill>
      </fill>
      <border/>
    </dxf>
    <dxf>
      <font>
        <b/>
        <i/>
      </font>
      <fill>
        <patternFill>
          <bgColor rgb="FFFF0000"/>
        </patternFill>
      </fill>
      <border/>
    </dxf>
    <dxf>
      <font>
        <b/>
        <i val="0"/>
        <color rgb="FF9C0006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00B050"/>
        </patternFill>
      </fill>
      <border/>
    </dxf>
    <dxf>
      <font>
        <b/>
        <i/>
      </font>
      <fill>
        <patternFill>
          <bgColor rgb="FFFFC000"/>
        </patternFill>
      </fill>
      <border/>
    </dxf>
    <dxf>
      <font>
        <b/>
        <i/>
      </font>
      <fill>
        <patternFill>
          <bgColor rgb="FF00B050"/>
        </patternFill>
      </fill>
      <border/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9075"/>
          <c:y val="0.2095"/>
          <c:w val="0.3655"/>
          <c:h val="0.69325"/>
        </c:manualLayout>
      </c:layout>
      <c:doughnutChart>
        <c:varyColors val="1"/>
        <c:ser>
          <c:idx val="0"/>
          <c:order val="0"/>
          <c:tx>
            <c:strRef>
              <c:f>EST_GRÁFICO!$F$4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Ref>
              <c:f>EST_GRÁFICO!$E$5:$E$8</c:f>
              <c:numCache/>
            </c:numRef>
          </c:cat>
          <c:val>
            <c:numRef>
              <c:f>EST_GRÁFICO!$F$5:$F$8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5"/>
          <c:y val="0.41925"/>
          <c:w val="0.0345"/>
          <c:h val="0.2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25"/>
          <c:y val="0.152"/>
          <c:w val="0.964"/>
          <c:h val="0.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EST_GRÁFICO!$E$5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EST_GRÁFICO!$F$4</c:f>
              <c:numCache/>
            </c:numRef>
          </c:cat>
          <c:val>
            <c:numRef>
              <c:f>EST_GRÁFICO!$F$5</c:f>
              <c:numCache/>
            </c:numRef>
          </c:val>
        </c:ser>
        <c:ser>
          <c:idx val="1"/>
          <c:order val="1"/>
          <c:tx>
            <c:strRef>
              <c:f>EST_GRÁFICO!$E$6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EST_GRÁFICO!$F$4</c:f>
              <c:numCache/>
            </c:numRef>
          </c:cat>
          <c:val>
            <c:numRef>
              <c:f>EST_GRÁFICO!$F$6</c:f>
              <c:numCache/>
            </c:numRef>
          </c:val>
        </c:ser>
        <c:ser>
          <c:idx val="2"/>
          <c:order val="2"/>
          <c:tx>
            <c:strRef>
              <c:f>EST_GRÁFICO!$E$7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EST_GRÁFICO!$F$4</c:f>
              <c:numCache/>
            </c:numRef>
          </c:cat>
          <c:val>
            <c:numRef>
              <c:f>EST_GRÁFICO!$F$7</c:f>
              <c:numCache/>
            </c:numRef>
          </c:val>
        </c:ser>
        <c:ser>
          <c:idx val="3"/>
          <c:order val="3"/>
          <c:tx>
            <c:strRef>
              <c:f>EST_GRÁFICO!$E$8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EST_GRÁFICO!$F$4</c:f>
              <c:numCache/>
            </c:numRef>
          </c:cat>
          <c:val>
            <c:numRef>
              <c:f>EST_GRÁFICO!$F$8</c:f>
              <c:numCache/>
            </c:numRef>
          </c:val>
        </c:ser>
        <c:overlap val="-25"/>
        <c:gapWidth val="75"/>
        <c:axId val="65422805"/>
        <c:axId val="44523106"/>
      </c:barChart>
      <c:catAx>
        <c:axId val="65422805"/>
        <c:scaling>
          <c:orientation val="minMax"/>
        </c:scaling>
        <c:axPos val="b"/>
        <c:delete val="1"/>
        <c:majorTickMark val="out"/>
        <c:minorTickMark val="none"/>
        <c:tickLblPos val="nextTo"/>
        <c:crossAx val="44523106"/>
        <c:crosses val="autoZero"/>
        <c:auto val="1"/>
        <c:lblOffset val="100"/>
        <c:tickLblSkip val="1"/>
        <c:noMultiLvlLbl val="0"/>
      </c:catAx>
      <c:valAx>
        <c:axId val="44523106"/>
        <c:scaling>
          <c:orientation val="minMax"/>
        </c:scaling>
        <c:axPos val="l"/>
        <c:delete val="1"/>
        <c:majorTickMark val="out"/>
        <c:minorTickMark val="none"/>
        <c:tickLblPos val="nextTo"/>
        <c:crossAx val="654228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125"/>
          <c:y val="0.9145"/>
          <c:w val="0.093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RECEBIMENTO!A1" /><Relationship Id="rId2" Type="http://schemas.openxmlformats.org/officeDocument/2006/relationships/hyperlink" Target="#EXPEDI&#199;&#195;O!A1" /><Relationship Id="rId3" Type="http://schemas.openxmlformats.org/officeDocument/2006/relationships/hyperlink" Target="#ALMOXARIFADO!A1" /><Relationship Id="rId4" Type="http://schemas.openxmlformats.org/officeDocument/2006/relationships/hyperlink" Target="#PRODU&#199;&#195;O!A1" /><Relationship Id="rId5" Type="http://schemas.openxmlformats.org/officeDocument/2006/relationships/hyperlink" Target="#LABORAT&#211;RIO!A1" /><Relationship Id="rId6" Type="http://schemas.openxmlformats.org/officeDocument/2006/relationships/hyperlink" Target="#COMPRAS!A1" /><Relationship Id="rId7" Type="http://schemas.openxmlformats.org/officeDocument/2006/relationships/hyperlink" Target="#MAT_CADASTRO!A1" /><Relationship Id="rId8" Type="http://schemas.openxmlformats.org/officeDocument/2006/relationships/hyperlink" Target="#ALMOXARIFADO_GERAL!A1" /><Relationship Id="rId9" Type="http://schemas.openxmlformats.org/officeDocument/2006/relationships/hyperlink" Target="#DEVOLU&#199;&#195;O!A1" /><Relationship Id="rId10" Type="http://schemas.openxmlformats.org/officeDocument/2006/relationships/hyperlink" Target="#EST_GR&#193;FICO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4</xdr:col>
      <xdr:colOff>9525</xdr:colOff>
      <xdr:row>7</xdr:row>
      <xdr:rowOff>0</xdr:rowOff>
    </xdr:to>
    <xdr:sp>
      <xdr:nvSpPr>
        <xdr:cNvPr id="1" name="Retângulo Arredondado 1">
          <a:hlinkClick r:id="rId1"/>
        </xdr:cNvPr>
        <xdr:cNvSpPr>
          <a:spLocks/>
        </xdr:cNvSpPr>
      </xdr:nvSpPr>
      <xdr:spPr>
        <a:xfrm>
          <a:off x="619125" y="581025"/>
          <a:ext cx="1828800" cy="75247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RECEBIMENTO</a:t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16</xdr:col>
      <xdr:colOff>9525</xdr:colOff>
      <xdr:row>7</xdr:row>
      <xdr:rowOff>0</xdr:rowOff>
    </xdr:to>
    <xdr:sp>
      <xdr:nvSpPr>
        <xdr:cNvPr id="2" name="Retângulo Arredondado 2">
          <a:hlinkClick r:id="rId2"/>
        </xdr:cNvPr>
        <xdr:cNvSpPr>
          <a:spLocks/>
        </xdr:cNvSpPr>
      </xdr:nvSpPr>
      <xdr:spPr>
        <a:xfrm>
          <a:off x="7448550" y="581025"/>
          <a:ext cx="1828800" cy="75247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EXPEDIÇÃO</a:t>
          </a:r>
        </a:p>
      </xdr:txBody>
    </xdr:sp>
    <xdr:clientData/>
  </xdr:twoCellAnchor>
  <xdr:twoCellAnchor>
    <xdr:from>
      <xdr:col>5</xdr:col>
      <xdr:colOff>9525</xdr:colOff>
      <xdr:row>8</xdr:row>
      <xdr:rowOff>9525</xdr:rowOff>
    </xdr:from>
    <xdr:to>
      <xdr:col>8</xdr:col>
      <xdr:colOff>9525</xdr:colOff>
      <xdr:row>12</xdr:row>
      <xdr:rowOff>0</xdr:rowOff>
    </xdr:to>
    <xdr:sp>
      <xdr:nvSpPr>
        <xdr:cNvPr id="3" name="Retângulo Arredondado 3">
          <a:hlinkClick r:id="rId3"/>
        </xdr:cNvPr>
        <xdr:cNvSpPr>
          <a:spLocks/>
        </xdr:cNvSpPr>
      </xdr:nvSpPr>
      <xdr:spPr>
        <a:xfrm>
          <a:off x="2895600" y="1533525"/>
          <a:ext cx="1828800" cy="75247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ALMOXARIFADO    DE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MATERIAIS</a:t>
          </a:r>
        </a:p>
      </xdr:txBody>
    </xdr:sp>
    <xdr:clientData/>
  </xdr:twoCellAnchor>
  <xdr:twoCellAnchor>
    <xdr:from>
      <xdr:col>8</xdr:col>
      <xdr:colOff>447675</xdr:colOff>
      <xdr:row>8</xdr:row>
      <xdr:rowOff>9525</xdr:rowOff>
    </xdr:from>
    <xdr:to>
      <xdr:col>11</xdr:col>
      <xdr:colOff>600075</xdr:colOff>
      <xdr:row>12</xdr:row>
      <xdr:rowOff>0</xdr:rowOff>
    </xdr:to>
    <xdr:sp>
      <xdr:nvSpPr>
        <xdr:cNvPr id="4" name="Retângulo Arredondado 4">
          <a:hlinkClick r:id="rId4"/>
        </xdr:cNvPr>
        <xdr:cNvSpPr>
          <a:spLocks/>
        </xdr:cNvSpPr>
      </xdr:nvSpPr>
      <xdr:spPr>
        <a:xfrm>
          <a:off x="5162550" y="1533525"/>
          <a:ext cx="1819275" cy="75247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PRODUÇÃO</a:t>
          </a:r>
        </a:p>
      </xdr:txBody>
    </xdr:sp>
    <xdr:clientData/>
  </xdr:twoCellAnchor>
  <xdr:twoCellAnchor>
    <xdr:from>
      <xdr:col>9</xdr:col>
      <xdr:colOff>9525</xdr:colOff>
      <xdr:row>3</xdr:row>
      <xdr:rowOff>9525</xdr:rowOff>
    </xdr:from>
    <xdr:to>
      <xdr:col>12</xdr:col>
      <xdr:colOff>9525</xdr:colOff>
      <xdr:row>7</xdr:row>
      <xdr:rowOff>0</xdr:rowOff>
    </xdr:to>
    <xdr:sp>
      <xdr:nvSpPr>
        <xdr:cNvPr id="5" name="Retângulo Arredondado 5">
          <a:hlinkClick r:id="rId5"/>
        </xdr:cNvPr>
        <xdr:cNvSpPr>
          <a:spLocks/>
        </xdr:cNvSpPr>
      </xdr:nvSpPr>
      <xdr:spPr>
        <a:xfrm>
          <a:off x="5172075" y="581025"/>
          <a:ext cx="1828800" cy="75247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LABORATÓRIO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16</xdr:col>
      <xdr:colOff>0</xdr:colOff>
      <xdr:row>11</xdr:row>
      <xdr:rowOff>180975</xdr:rowOff>
    </xdr:to>
    <xdr:sp>
      <xdr:nvSpPr>
        <xdr:cNvPr id="6" name="Retângulo Arredondado 6">
          <a:hlinkClick r:id="rId6"/>
        </xdr:cNvPr>
        <xdr:cNvSpPr>
          <a:spLocks/>
        </xdr:cNvSpPr>
      </xdr:nvSpPr>
      <xdr:spPr>
        <a:xfrm>
          <a:off x="7439025" y="1524000"/>
          <a:ext cx="1828800" cy="75247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SOLICITAÇÃO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COMPRAS</a:t>
          </a:r>
        </a:p>
      </xdr:txBody>
    </xdr:sp>
    <xdr:clientData/>
  </xdr:twoCellAnchor>
  <xdr:twoCellAnchor>
    <xdr:from>
      <xdr:col>1</xdr:col>
      <xdr:colOff>9525</xdr:colOff>
      <xdr:row>8</xdr:row>
      <xdr:rowOff>9525</xdr:rowOff>
    </xdr:from>
    <xdr:to>
      <xdr:col>4</xdr:col>
      <xdr:colOff>9525</xdr:colOff>
      <xdr:row>12</xdr:row>
      <xdr:rowOff>0</xdr:rowOff>
    </xdr:to>
    <xdr:sp>
      <xdr:nvSpPr>
        <xdr:cNvPr id="7" name="Retângulo Arredondado 8">
          <a:hlinkClick r:id="rId7"/>
        </xdr:cNvPr>
        <xdr:cNvSpPr>
          <a:spLocks/>
        </xdr:cNvSpPr>
      </xdr:nvSpPr>
      <xdr:spPr>
        <a:xfrm>
          <a:off x="619125" y="1533525"/>
          <a:ext cx="1828800" cy="75247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CADASTRO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MATERIAIS</a:t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8</xdr:col>
      <xdr:colOff>9525</xdr:colOff>
      <xdr:row>6</xdr:row>
      <xdr:rowOff>180975</xdr:rowOff>
    </xdr:to>
    <xdr:sp>
      <xdr:nvSpPr>
        <xdr:cNvPr id="8" name="Retângulo Arredondado 9">
          <a:hlinkClick r:id="rId8"/>
        </xdr:cNvPr>
        <xdr:cNvSpPr>
          <a:spLocks/>
        </xdr:cNvSpPr>
      </xdr:nvSpPr>
      <xdr:spPr>
        <a:xfrm>
          <a:off x="2895600" y="571500"/>
          <a:ext cx="1828800" cy="75247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ALMOXARIFADO 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GERAL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20</xdr:col>
      <xdr:colOff>0</xdr:colOff>
      <xdr:row>6</xdr:row>
      <xdr:rowOff>180975</xdr:rowOff>
    </xdr:to>
    <xdr:sp>
      <xdr:nvSpPr>
        <xdr:cNvPr id="9" name="Retângulo Arredondado 11">
          <a:hlinkClick r:id="rId9"/>
        </xdr:cNvPr>
        <xdr:cNvSpPr>
          <a:spLocks/>
        </xdr:cNvSpPr>
      </xdr:nvSpPr>
      <xdr:spPr>
        <a:xfrm>
          <a:off x="9715500" y="571500"/>
          <a:ext cx="1828800" cy="75247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DEVOLUÇÃO</a:t>
          </a:r>
        </a:p>
      </xdr:txBody>
    </xdr:sp>
    <xdr:clientData/>
  </xdr:twoCellAnchor>
  <xdr:twoCellAnchor>
    <xdr:from>
      <xdr:col>16</xdr:col>
      <xdr:colOff>447675</xdr:colOff>
      <xdr:row>8</xdr:row>
      <xdr:rowOff>9525</xdr:rowOff>
    </xdr:from>
    <xdr:to>
      <xdr:col>19</xdr:col>
      <xdr:colOff>600075</xdr:colOff>
      <xdr:row>12</xdr:row>
      <xdr:rowOff>0</xdr:rowOff>
    </xdr:to>
    <xdr:sp>
      <xdr:nvSpPr>
        <xdr:cNvPr id="10" name="Retângulo Arredondado 12">
          <a:hlinkClick r:id="rId10"/>
        </xdr:cNvPr>
        <xdr:cNvSpPr>
          <a:spLocks/>
        </xdr:cNvSpPr>
      </xdr:nvSpPr>
      <xdr:spPr>
        <a:xfrm>
          <a:off x="9715500" y="1533525"/>
          <a:ext cx="1819275" cy="75247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GRÁFICOS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2</xdr:col>
      <xdr:colOff>466725</xdr:colOff>
      <xdr:row>2</xdr:row>
      <xdr:rowOff>85725</xdr:rowOff>
    </xdr:to>
    <xdr:sp>
      <xdr:nvSpPr>
        <xdr:cNvPr id="1" name="Retângulo Arredondado 2">
          <a:hlinkClick r:id="rId1"/>
        </xdr:cNvPr>
        <xdr:cNvSpPr>
          <a:spLocks/>
        </xdr:cNvSpPr>
      </xdr:nvSpPr>
      <xdr:spPr>
        <a:xfrm>
          <a:off x="66675" y="76200"/>
          <a:ext cx="1400175" cy="35242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Principal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0</xdr:rowOff>
    </xdr:from>
    <xdr:to>
      <xdr:col>7</xdr:col>
      <xdr:colOff>600075</xdr:colOff>
      <xdr:row>40</xdr:row>
      <xdr:rowOff>0</xdr:rowOff>
    </xdr:to>
    <xdr:graphicFrame>
      <xdr:nvGraphicFramePr>
        <xdr:cNvPr id="1" name="Gráfico 1"/>
        <xdr:cNvGraphicFramePr/>
      </xdr:nvGraphicFramePr>
      <xdr:xfrm>
        <a:off x="619125" y="4762500"/>
        <a:ext cx="5343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25</xdr:row>
      <xdr:rowOff>9525</xdr:rowOff>
    </xdr:from>
    <xdr:to>
      <xdr:col>17</xdr:col>
      <xdr:colOff>600075</xdr:colOff>
      <xdr:row>40</xdr:row>
      <xdr:rowOff>19050</xdr:rowOff>
    </xdr:to>
    <xdr:graphicFrame>
      <xdr:nvGraphicFramePr>
        <xdr:cNvPr id="2" name="Gráfico 2"/>
        <xdr:cNvGraphicFramePr/>
      </xdr:nvGraphicFramePr>
      <xdr:xfrm>
        <a:off x="6591300" y="4772025"/>
        <a:ext cx="54673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2</xdr:col>
      <xdr:colOff>342900</xdr:colOff>
      <xdr:row>2</xdr:row>
      <xdr:rowOff>66675</xdr:rowOff>
    </xdr:to>
    <xdr:sp>
      <xdr:nvSpPr>
        <xdr:cNvPr id="1" name="Retângulo Arredondado 1">
          <a:hlinkClick r:id="rId1"/>
        </xdr:cNvPr>
        <xdr:cNvSpPr>
          <a:spLocks/>
        </xdr:cNvSpPr>
      </xdr:nvSpPr>
      <xdr:spPr>
        <a:xfrm>
          <a:off x="66675" y="66675"/>
          <a:ext cx="1409700" cy="35242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 Principal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1</xdr:col>
      <xdr:colOff>847725</xdr:colOff>
      <xdr:row>2</xdr:row>
      <xdr:rowOff>104775</xdr:rowOff>
    </xdr:to>
    <xdr:sp>
      <xdr:nvSpPr>
        <xdr:cNvPr id="1" name="Retângulo Arredondado 2">
          <a:hlinkClick r:id="rId1"/>
        </xdr:cNvPr>
        <xdr:cNvSpPr>
          <a:spLocks/>
        </xdr:cNvSpPr>
      </xdr:nvSpPr>
      <xdr:spPr>
        <a:xfrm>
          <a:off x="47625" y="85725"/>
          <a:ext cx="1409700" cy="35242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 Principal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2</xdr:col>
      <xdr:colOff>38100</xdr:colOff>
      <xdr:row>2</xdr:row>
      <xdr:rowOff>66675</xdr:rowOff>
    </xdr:to>
    <xdr:sp>
      <xdr:nvSpPr>
        <xdr:cNvPr id="1" name="Retângulo Arredondado 1">
          <a:hlinkClick r:id="rId1"/>
        </xdr:cNvPr>
        <xdr:cNvSpPr>
          <a:spLocks/>
        </xdr:cNvSpPr>
      </xdr:nvSpPr>
      <xdr:spPr>
        <a:xfrm>
          <a:off x="66675" y="66675"/>
          <a:ext cx="1400175" cy="35242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Principal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2</xdr:col>
      <xdr:colOff>266700</xdr:colOff>
      <xdr:row>2</xdr:row>
      <xdr:rowOff>85725</xdr:rowOff>
    </xdr:to>
    <xdr:sp>
      <xdr:nvSpPr>
        <xdr:cNvPr id="1" name="Retângulo Arredondado 1">
          <a:hlinkClick r:id="rId1"/>
        </xdr:cNvPr>
        <xdr:cNvSpPr>
          <a:spLocks/>
        </xdr:cNvSpPr>
      </xdr:nvSpPr>
      <xdr:spPr>
        <a:xfrm>
          <a:off x="133350" y="123825"/>
          <a:ext cx="1400175" cy="31432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Principal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1095375</xdr:colOff>
      <xdr:row>2</xdr:row>
      <xdr:rowOff>85725</xdr:rowOff>
    </xdr:to>
    <xdr:sp>
      <xdr:nvSpPr>
        <xdr:cNvPr id="1" name="Retângulo Arredondado 1">
          <a:hlinkClick r:id="rId1"/>
        </xdr:cNvPr>
        <xdr:cNvSpPr>
          <a:spLocks/>
        </xdr:cNvSpPr>
      </xdr:nvSpPr>
      <xdr:spPr>
        <a:xfrm>
          <a:off x="57150" y="76200"/>
          <a:ext cx="1400175" cy="35242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Principal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2</xdr:col>
      <xdr:colOff>381000</xdr:colOff>
      <xdr:row>2</xdr:row>
      <xdr:rowOff>104775</xdr:rowOff>
    </xdr:to>
    <xdr:sp>
      <xdr:nvSpPr>
        <xdr:cNvPr id="1" name="Retângulo Arredondado 1">
          <a:hlinkClick r:id="rId1"/>
        </xdr:cNvPr>
        <xdr:cNvSpPr>
          <a:spLocks/>
        </xdr:cNvSpPr>
      </xdr:nvSpPr>
      <xdr:spPr>
        <a:xfrm>
          <a:off x="57150" y="85725"/>
          <a:ext cx="1400175" cy="35242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Principal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123825</xdr:rowOff>
    </xdr:from>
    <xdr:to>
      <xdr:col>2</xdr:col>
      <xdr:colOff>476250</xdr:colOff>
      <xdr:row>2</xdr:row>
      <xdr:rowOff>123825</xdr:rowOff>
    </xdr:to>
    <xdr:sp>
      <xdr:nvSpPr>
        <xdr:cNvPr id="1" name="Retângulo Arredondado 2">
          <a:hlinkClick r:id="rId1"/>
        </xdr:cNvPr>
        <xdr:cNvSpPr>
          <a:spLocks/>
        </xdr:cNvSpPr>
      </xdr:nvSpPr>
      <xdr:spPr>
        <a:xfrm>
          <a:off x="57150" y="104775"/>
          <a:ext cx="1400175" cy="35242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Principal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1123950</xdr:colOff>
      <xdr:row>2</xdr:row>
      <xdr:rowOff>104775</xdr:rowOff>
    </xdr:to>
    <xdr:sp>
      <xdr:nvSpPr>
        <xdr:cNvPr id="1" name="Retângulo Arredondado 2">
          <a:hlinkClick r:id="rId1"/>
        </xdr:cNvPr>
        <xdr:cNvSpPr>
          <a:spLocks/>
        </xdr:cNvSpPr>
      </xdr:nvSpPr>
      <xdr:spPr>
        <a:xfrm>
          <a:off x="85725" y="85725"/>
          <a:ext cx="1400175" cy="35242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Principal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8"/>
  <sheetViews>
    <sheetView zoomScalePageLayoutView="0" workbookViewId="0" topLeftCell="A1">
      <selection activeCell="A1" sqref="A1"/>
    </sheetView>
  </sheetViews>
  <sheetFormatPr defaultColWidth="9.140625" defaultRowHeight="15"/>
  <cols>
    <col min="1" max="4" width="9.140625" style="78" customWidth="1"/>
    <col min="5" max="5" width="6.7109375" style="78" customWidth="1"/>
    <col min="6" max="8" width="9.140625" style="78" customWidth="1"/>
    <col min="9" max="9" width="6.7109375" style="78" customWidth="1"/>
    <col min="10" max="12" width="9.140625" style="78" customWidth="1"/>
    <col min="13" max="13" width="6.7109375" style="78" customWidth="1"/>
    <col min="14" max="16" width="9.140625" style="78" customWidth="1"/>
    <col min="17" max="17" width="6.7109375" style="78" customWidth="1"/>
    <col min="18" max="16384" width="9.140625" style="78" customWidth="1"/>
  </cols>
  <sheetData>
    <row r="1" spans="2:20" ht="15" customHeight="1">
      <c r="B1" s="110" t="s">
        <v>92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2:20" ht="15" customHeight="1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2:20" ht="15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4:12" ht="15">
      <c r="D4" s="79"/>
      <c r="E4" s="79"/>
      <c r="F4" s="79"/>
      <c r="G4" s="79"/>
      <c r="H4" s="79"/>
      <c r="I4" s="79"/>
      <c r="J4" s="79"/>
      <c r="K4" s="79"/>
      <c r="L4" s="79"/>
    </row>
    <row r="5" spans="4:12" ht="15">
      <c r="D5" s="79"/>
      <c r="E5" s="79"/>
      <c r="F5" s="79"/>
      <c r="G5" s="79"/>
      <c r="H5" s="79"/>
      <c r="I5" s="79"/>
      <c r="J5" s="79"/>
      <c r="K5" s="79"/>
      <c r="L5" s="79"/>
    </row>
    <row r="6" spans="4:12" ht="15">
      <c r="D6" s="79"/>
      <c r="E6" s="79"/>
      <c r="F6" s="79"/>
      <c r="G6" s="79"/>
      <c r="H6" s="79"/>
      <c r="I6" s="79"/>
      <c r="J6" s="79"/>
      <c r="K6" s="79"/>
      <c r="L6" s="79"/>
    </row>
    <row r="7" spans="4:12" ht="15">
      <c r="D7" s="79"/>
      <c r="E7" s="79"/>
      <c r="F7" s="79"/>
      <c r="G7" s="79"/>
      <c r="H7" s="79"/>
      <c r="I7" s="79"/>
      <c r="J7" s="79"/>
      <c r="K7" s="79"/>
      <c r="L7" s="79"/>
    </row>
    <row r="8" spans="4:12" ht="15">
      <c r="D8" s="79"/>
      <c r="E8" s="79"/>
      <c r="F8" s="79"/>
      <c r="G8" s="79"/>
      <c r="H8" s="79"/>
      <c r="I8" s="79"/>
      <c r="J8" s="79"/>
      <c r="K8" s="79"/>
      <c r="L8" s="79"/>
    </row>
    <row r="9" spans="4:12" ht="15">
      <c r="D9" s="79"/>
      <c r="E9" s="79"/>
      <c r="F9" s="79"/>
      <c r="G9" s="79"/>
      <c r="H9" s="79"/>
      <c r="I9" s="79"/>
      <c r="J9" s="79"/>
      <c r="K9" s="79"/>
      <c r="L9" s="79"/>
    </row>
    <row r="10" spans="4:12" ht="15">
      <c r="D10" s="79"/>
      <c r="E10" s="79"/>
      <c r="F10" s="79"/>
      <c r="G10" s="79"/>
      <c r="H10" s="79"/>
      <c r="I10" s="79"/>
      <c r="J10" s="79"/>
      <c r="K10" s="79"/>
      <c r="L10" s="79"/>
    </row>
    <row r="11" spans="4:12" ht="15">
      <c r="D11" s="79"/>
      <c r="E11" s="79"/>
      <c r="F11" s="79"/>
      <c r="G11" s="79"/>
      <c r="H11" s="79"/>
      <c r="I11" s="79"/>
      <c r="J11" s="79"/>
      <c r="K11" s="79"/>
      <c r="L11" s="79"/>
    </row>
    <row r="12" spans="4:12" ht="15">
      <c r="D12" s="79"/>
      <c r="E12" s="79"/>
      <c r="F12" s="79"/>
      <c r="G12" s="79"/>
      <c r="H12" s="79"/>
      <c r="I12" s="79"/>
      <c r="J12" s="79"/>
      <c r="K12" s="79"/>
      <c r="L12" s="79"/>
    </row>
    <row r="13" spans="4:12" ht="15">
      <c r="D13" s="79"/>
      <c r="E13" s="79"/>
      <c r="F13" s="79"/>
      <c r="G13" s="79"/>
      <c r="H13" s="79"/>
      <c r="I13" s="79"/>
      <c r="J13" s="79"/>
      <c r="K13" s="79"/>
      <c r="L13" s="79"/>
    </row>
    <row r="14" spans="4:12" ht="15">
      <c r="D14" s="79"/>
      <c r="E14" s="79"/>
      <c r="F14" s="79"/>
      <c r="G14" s="79"/>
      <c r="H14" s="79"/>
      <c r="I14" s="79"/>
      <c r="J14" s="79"/>
      <c r="K14" s="79"/>
      <c r="L14" s="79"/>
    </row>
    <row r="15" spans="4:12" ht="15">
      <c r="D15" s="79"/>
      <c r="E15" s="79"/>
      <c r="F15" s="79"/>
      <c r="G15" s="79"/>
      <c r="H15" s="79"/>
      <c r="I15" s="79"/>
      <c r="J15" s="79"/>
      <c r="K15" s="79"/>
      <c r="L15" s="79"/>
    </row>
    <row r="16" spans="4:12" ht="15">
      <c r="D16" s="79"/>
      <c r="E16" s="79"/>
      <c r="F16" s="79"/>
      <c r="G16" s="79"/>
      <c r="H16" s="79"/>
      <c r="I16" s="79"/>
      <c r="J16" s="79"/>
      <c r="K16" s="79"/>
      <c r="L16" s="79"/>
    </row>
    <row r="17" spans="4:12" ht="15">
      <c r="D17" s="79"/>
      <c r="E17" s="79"/>
      <c r="F17" s="79"/>
      <c r="G17" s="79"/>
      <c r="H17" s="79"/>
      <c r="I17" s="79"/>
      <c r="J17" s="79"/>
      <c r="K17" s="79"/>
      <c r="L17" s="79"/>
    </row>
    <row r="18" spans="4:12" ht="15">
      <c r="D18" s="79"/>
      <c r="E18" s="79"/>
      <c r="F18" s="79"/>
      <c r="G18" s="79"/>
      <c r="H18" s="79"/>
      <c r="I18" s="79"/>
      <c r="J18" s="79"/>
      <c r="K18" s="79"/>
      <c r="L18" s="79"/>
    </row>
    <row r="19" spans="4:12" ht="15">
      <c r="D19" s="79"/>
      <c r="E19" s="79"/>
      <c r="F19" s="79"/>
      <c r="G19" s="79"/>
      <c r="H19" s="79"/>
      <c r="I19" s="79"/>
      <c r="J19" s="79"/>
      <c r="K19" s="79"/>
      <c r="L19" s="79"/>
    </row>
    <row r="20" spans="4:12" ht="15">
      <c r="D20" s="79"/>
      <c r="E20" s="79"/>
      <c r="F20" s="79"/>
      <c r="G20" s="79"/>
      <c r="H20" s="79"/>
      <c r="I20" s="79"/>
      <c r="J20" s="79"/>
      <c r="K20" s="79"/>
      <c r="L20" s="79"/>
    </row>
    <row r="21" spans="4:12" ht="15">
      <c r="D21" s="79"/>
      <c r="E21" s="79"/>
      <c r="F21" s="79"/>
      <c r="G21" s="79"/>
      <c r="H21" s="79"/>
      <c r="I21" s="79"/>
      <c r="J21" s="79"/>
      <c r="K21" s="79"/>
      <c r="L21" s="79"/>
    </row>
    <row r="22" spans="4:12" ht="15">
      <c r="D22" s="79"/>
      <c r="E22" s="79"/>
      <c r="F22" s="79"/>
      <c r="G22" s="79"/>
      <c r="H22" s="79"/>
      <c r="I22" s="79"/>
      <c r="J22" s="79"/>
      <c r="K22" s="79"/>
      <c r="L22" s="79"/>
    </row>
    <row r="23" spans="4:12" ht="15">
      <c r="D23" s="79"/>
      <c r="E23" s="79"/>
      <c r="F23" s="79"/>
      <c r="G23" s="79"/>
      <c r="H23" s="79"/>
      <c r="I23" s="79"/>
      <c r="J23" s="79"/>
      <c r="K23" s="79"/>
      <c r="L23" s="79"/>
    </row>
    <row r="24" spans="4:12" ht="15">
      <c r="D24" s="79"/>
      <c r="E24" s="79"/>
      <c r="F24" s="79"/>
      <c r="G24" s="79"/>
      <c r="H24" s="79"/>
      <c r="I24" s="79"/>
      <c r="J24" s="79"/>
      <c r="K24" s="79"/>
      <c r="L24" s="79"/>
    </row>
    <row r="25" spans="4:12" ht="15">
      <c r="D25" s="79"/>
      <c r="E25" s="79"/>
      <c r="F25" s="79"/>
      <c r="G25" s="79"/>
      <c r="H25" s="79"/>
      <c r="I25" s="79"/>
      <c r="J25" s="79"/>
      <c r="K25" s="79"/>
      <c r="L25" s="79"/>
    </row>
    <row r="26" spans="4:12" ht="15">
      <c r="D26" s="79"/>
      <c r="E26" s="79"/>
      <c r="F26" s="79"/>
      <c r="G26" s="79"/>
      <c r="H26" s="79"/>
      <c r="I26" s="79"/>
      <c r="J26" s="79"/>
      <c r="K26" s="79"/>
      <c r="L26" s="79"/>
    </row>
    <row r="27" spans="4:12" ht="15">
      <c r="D27" s="79"/>
      <c r="E27" s="79"/>
      <c r="F27" s="79"/>
      <c r="G27" s="79"/>
      <c r="H27" s="79"/>
      <c r="I27" s="79"/>
      <c r="J27" s="79"/>
      <c r="K27" s="79"/>
      <c r="L27" s="79"/>
    </row>
    <row r="28" spans="4:12" ht="15">
      <c r="D28" s="79"/>
      <c r="E28" s="79"/>
      <c r="F28" s="79"/>
      <c r="G28" s="79"/>
      <c r="H28" s="79"/>
      <c r="I28" s="79"/>
      <c r="J28" s="79"/>
      <c r="K28" s="79"/>
      <c r="L28" s="79"/>
    </row>
  </sheetData>
  <sheetProtection/>
  <mergeCells count="1">
    <mergeCell ref="B1:T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K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63" bestFit="1" customWidth="1"/>
    <col min="2" max="2" width="24.57421875" style="13" customWidth="1"/>
    <col min="3" max="3" width="96.7109375" style="13" customWidth="1"/>
    <col min="4" max="4" width="10.7109375" style="13" customWidth="1"/>
    <col min="5" max="5" width="11.28125" style="13" customWidth="1"/>
    <col min="6" max="6" width="7.421875" style="13" customWidth="1"/>
    <col min="7" max="7" width="10.421875" style="63" customWidth="1"/>
    <col min="8" max="8" width="8.140625" style="13" customWidth="1"/>
    <col min="9" max="9" width="11.57421875" style="13" customWidth="1"/>
    <col min="10" max="10" width="8.00390625" style="63" customWidth="1"/>
    <col min="11" max="11" width="12.28125" style="63" customWidth="1"/>
    <col min="12" max="16384" width="9.140625" style="13" customWidth="1"/>
  </cols>
  <sheetData>
    <row r="4" spans="1:11" ht="30" customHeight="1">
      <c r="A4" s="125" t="s">
        <v>14</v>
      </c>
      <c r="B4" s="126"/>
      <c r="C4" s="126"/>
      <c r="D4" s="126"/>
      <c r="E4" s="126"/>
      <c r="F4" s="126"/>
      <c r="G4" s="126"/>
      <c r="H4" s="126"/>
      <c r="I4" s="126"/>
      <c r="J4" s="126"/>
      <c r="K4" s="127"/>
    </row>
    <row r="5" spans="1:11" ht="25.5">
      <c r="A5" s="39" t="s">
        <v>6</v>
      </c>
      <c r="B5" s="41" t="s">
        <v>12</v>
      </c>
      <c r="C5" s="41" t="s">
        <v>3</v>
      </c>
      <c r="D5" s="40" t="s">
        <v>19</v>
      </c>
      <c r="E5" s="40" t="s">
        <v>20</v>
      </c>
      <c r="F5" s="40" t="s">
        <v>7</v>
      </c>
      <c r="G5" s="40" t="s">
        <v>15</v>
      </c>
      <c r="H5" s="40" t="s">
        <v>17</v>
      </c>
      <c r="I5" s="40" t="s">
        <v>1</v>
      </c>
      <c r="J5" s="40" t="s">
        <v>18</v>
      </c>
      <c r="K5" s="42" t="s">
        <v>16</v>
      </c>
    </row>
    <row r="6" spans="1:11" ht="12.75">
      <c r="A6" s="68">
        <v>1</v>
      </c>
      <c r="B6" s="44"/>
      <c r="C6" s="44"/>
      <c r="D6" s="44"/>
      <c r="E6" s="44"/>
      <c r="F6" s="44"/>
      <c r="G6" s="48">
        <v>44429</v>
      </c>
      <c r="H6" s="44"/>
      <c r="I6" s="44"/>
      <c r="J6" s="16">
        <f ca="1">IF(G6="","",IF(H6="",TODAY()-G6,G6-H6))</f>
        <v>25</v>
      </c>
      <c r="K6" s="15" t="str">
        <f>IF(J6&gt;=15,"Dentro_Prazo",IF(J6&gt;=10,"Análise",IF(J6&gt;=5,"Crítico","Atrasado")))</f>
        <v>Dentro_Prazo</v>
      </c>
    </row>
  </sheetData>
  <sheetProtection/>
  <mergeCells count="1">
    <mergeCell ref="A4:K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13" bestFit="1" customWidth="1"/>
    <col min="2" max="2" width="10.140625" style="13" bestFit="1" customWidth="1"/>
    <col min="3" max="3" width="96.7109375" style="13" customWidth="1"/>
    <col min="4" max="4" width="9.140625" style="13" customWidth="1"/>
    <col min="5" max="5" width="9.8515625" style="63" bestFit="1" customWidth="1"/>
    <col min="6" max="6" width="15.00390625" style="13" bestFit="1" customWidth="1"/>
    <col min="7" max="7" width="52.8515625" style="13" customWidth="1"/>
    <col min="8" max="15" width="9.140625" style="13" customWidth="1"/>
    <col min="16" max="16" width="18.8515625" style="13" bestFit="1" customWidth="1"/>
    <col min="17" max="16384" width="9.140625" style="13" customWidth="1"/>
  </cols>
  <sheetData>
    <row r="4" spans="1:7" ht="30" customHeight="1">
      <c r="A4" s="128" t="s">
        <v>22</v>
      </c>
      <c r="B4" s="128"/>
      <c r="C4" s="128"/>
      <c r="D4" s="128"/>
      <c r="E4" s="128"/>
      <c r="F4" s="128"/>
      <c r="G4" s="128"/>
    </row>
    <row r="5" spans="1:7" ht="12.75">
      <c r="A5" s="41" t="s">
        <v>6</v>
      </c>
      <c r="B5" s="41" t="s">
        <v>12</v>
      </c>
      <c r="C5" s="41" t="s">
        <v>3</v>
      </c>
      <c r="D5" s="41" t="s">
        <v>23</v>
      </c>
      <c r="E5" s="41" t="s">
        <v>4</v>
      </c>
      <c r="F5" s="41" t="s">
        <v>24</v>
      </c>
      <c r="G5" s="41" t="s">
        <v>25</v>
      </c>
    </row>
    <row r="6" spans="1:7" ht="15">
      <c r="A6" s="16">
        <v>1</v>
      </c>
      <c r="B6" s="69"/>
      <c r="C6" s="44"/>
      <c r="D6" s="44"/>
      <c r="E6" s="16"/>
      <c r="F6" s="44"/>
      <c r="G6" s="44"/>
    </row>
  </sheetData>
  <sheetProtection/>
  <mergeCells count="1">
    <mergeCell ref="A4:G4"/>
  </mergeCells>
  <dataValidations count="1">
    <dataValidation type="list" allowBlank="1" showInputMessage="1" showErrorMessage="1" sqref="F6">
      <formula1>"Danificado,Problema Técnico,Quarentena,Vencido,Material Errado"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9"/>
  <sheetViews>
    <sheetView zoomScalePageLayoutView="0" workbookViewId="0" topLeftCell="A1">
      <selection activeCell="A6" sqref="A6"/>
    </sheetView>
  </sheetViews>
  <sheetFormatPr defaultColWidth="9.140625" defaultRowHeight="15"/>
  <cols>
    <col min="2" max="2" width="17.57421875" style="0" bestFit="1" customWidth="1"/>
    <col min="3" max="3" width="8.7109375" style="0" customWidth="1"/>
    <col min="5" max="5" width="17.57421875" style="0" bestFit="1" customWidth="1"/>
  </cols>
  <sheetData>
    <row r="3" spans="1:2" ht="15">
      <c r="A3" s="129" t="s">
        <v>90</v>
      </c>
      <c r="B3" s="129"/>
    </row>
    <row r="4" spans="2:6" ht="15">
      <c r="B4" s="72"/>
      <c r="C4" s="72"/>
      <c r="E4" s="72"/>
      <c r="F4" s="72"/>
    </row>
    <row r="5" spans="2:6" ht="15">
      <c r="B5" s="73"/>
      <c r="C5" s="74"/>
      <c r="E5" s="73"/>
      <c r="F5" s="74"/>
    </row>
    <row r="6" spans="2:6" ht="15">
      <c r="B6" s="73"/>
      <c r="C6" s="74"/>
      <c r="E6" s="73"/>
      <c r="F6" s="74"/>
    </row>
    <row r="7" spans="2:6" ht="15">
      <c r="B7" s="73"/>
      <c r="C7" s="74"/>
      <c r="E7" s="73"/>
      <c r="F7" s="74"/>
    </row>
    <row r="8" spans="2:6" ht="15">
      <c r="B8" s="73"/>
      <c r="C8" s="74"/>
      <c r="E8" s="77"/>
      <c r="F8" s="76"/>
    </row>
    <row r="9" spans="2:3" ht="15">
      <c r="B9" s="75"/>
      <c r="C9" s="76"/>
    </row>
  </sheetData>
  <sheetProtection/>
  <mergeCells count="1">
    <mergeCell ref="A3:B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8515625" style="10" bestFit="1" customWidth="1"/>
    <col min="2" max="2" width="8.7109375" style="10" bestFit="1" customWidth="1"/>
    <col min="3" max="3" width="8.00390625" style="10" bestFit="1" customWidth="1"/>
    <col min="4" max="4" width="9.140625" style="10" customWidth="1"/>
    <col min="5" max="5" width="8.421875" style="10" bestFit="1" customWidth="1"/>
    <col min="6" max="6" width="119.421875" style="10" bestFit="1" customWidth="1"/>
    <col min="7" max="16384" width="9.140625" style="10" customWidth="1"/>
  </cols>
  <sheetData>
    <row r="2" ht="15">
      <c r="A2" s="109" t="s">
        <v>102</v>
      </c>
    </row>
    <row r="3" ht="15">
      <c r="A3" s="10" t="s">
        <v>103</v>
      </c>
    </row>
    <row r="4" ht="15">
      <c r="A4" s="10" t="s">
        <v>104</v>
      </c>
    </row>
    <row r="14" ht="15.75" thickBot="1"/>
    <row r="15" spans="1:6" ht="18.75">
      <c r="A15" s="27" t="s">
        <v>37</v>
      </c>
      <c r="B15" s="28" t="s">
        <v>38</v>
      </c>
      <c r="C15" s="29" t="s">
        <v>46</v>
      </c>
      <c r="E15" s="111" t="s">
        <v>53</v>
      </c>
      <c r="F15" s="112"/>
    </row>
    <row r="16" spans="1:6" ht="15">
      <c r="A16" s="18" t="s">
        <v>76</v>
      </c>
      <c r="B16" s="19" t="s">
        <v>41</v>
      </c>
      <c r="C16" s="20">
        <v>0</v>
      </c>
      <c r="E16" s="21" t="s">
        <v>75</v>
      </c>
      <c r="F16" s="11" t="s">
        <v>66</v>
      </c>
    </row>
    <row r="17" spans="1:6" ht="15">
      <c r="A17" s="18" t="s">
        <v>77</v>
      </c>
      <c r="B17" s="19" t="s">
        <v>39</v>
      </c>
      <c r="C17" s="20">
        <v>1</v>
      </c>
      <c r="E17" s="21" t="s">
        <v>100</v>
      </c>
      <c r="F17" s="11" t="s">
        <v>74</v>
      </c>
    </row>
    <row r="18" spans="1:6" ht="15">
      <c r="A18" s="21" t="s">
        <v>78</v>
      </c>
      <c r="B18" s="22" t="s">
        <v>45</v>
      </c>
      <c r="C18" s="20">
        <v>2</v>
      </c>
      <c r="E18" s="21" t="s">
        <v>58</v>
      </c>
      <c r="F18" s="11" t="s">
        <v>67</v>
      </c>
    </row>
    <row r="19" spans="1:6" ht="15">
      <c r="A19" s="18" t="s">
        <v>79</v>
      </c>
      <c r="B19" s="19" t="s">
        <v>40</v>
      </c>
      <c r="C19" s="20">
        <v>3</v>
      </c>
      <c r="E19" s="21" t="s">
        <v>59</v>
      </c>
      <c r="F19" s="11" t="s">
        <v>68</v>
      </c>
    </row>
    <row r="20" spans="1:6" ht="15">
      <c r="A20" s="18" t="s">
        <v>80</v>
      </c>
      <c r="B20" s="19" t="s">
        <v>42</v>
      </c>
      <c r="C20" s="20">
        <v>4</v>
      </c>
      <c r="E20" s="21" t="s">
        <v>60</v>
      </c>
      <c r="F20" s="11" t="s">
        <v>72</v>
      </c>
    </row>
    <row r="21" spans="1:6" ht="15">
      <c r="A21" s="21" t="s">
        <v>47</v>
      </c>
      <c r="B21" s="22" t="s">
        <v>47</v>
      </c>
      <c r="C21" s="20">
        <v>5</v>
      </c>
      <c r="E21" s="21" t="s">
        <v>61</v>
      </c>
      <c r="F21" s="11" t="s">
        <v>101</v>
      </c>
    </row>
    <row r="22" spans="1:6" ht="15.75" thickBot="1">
      <c r="A22" s="23" t="s">
        <v>81</v>
      </c>
      <c r="B22" s="24" t="s">
        <v>54</v>
      </c>
      <c r="C22" s="25">
        <v>6</v>
      </c>
      <c r="E22" s="21" t="s">
        <v>62</v>
      </c>
      <c r="F22" s="11" t="s">
        <v>69</v>
      </c>
    </row>
    <row r="23" spans="5:6" ht="15">
      <c r="E23" s="21" t="s">
        <v>63</v>
      </c>
      <c r="F23" s="11" t="s">
        <v>73</v>
      </c>
    </row>
    <row r="24" spans="5:6" ht="15">
      <c r="E24" s="107" t="s">
        <v>64</v>
      </c>
      <c r="F24" s="108" t="s">
        <v>70</v>
      </c>
    </row>
    <row r="25" spans="5:6" ht="15.75" thickBot="1">
      <c r="E25" s="26" t="s">
        <v>65</v>
      </c>
      <c r="F25" s="12" t="s">
        <v>71</v>
      </c>
    </row>
    <row r="26" spans="1:8" ht="15">
      <c r="A26" s="70" t="s">
        <v>26</v>
      </c>
      <c r="B26" s="70"/>
      <c r="C26" s="70"/>
      <c r="D26" s="70"/>
      <c r="E26" s="70"/>
      <c r="F26" s="70"/>
      <c r="G26" s="70"/>
      <c r="H26" s="70"/>
    </row>
    <row r="28" ht="15">
      <c r="A28" s="71"/>
    </row>
  </sheetData>
  <sheetProtection/>
  <mergeCells count="1">
    <mergeCell ref="E15:F1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7"/>
  <sheetViews>
    <sheetView zoomScalePageLayoutView="0" workbookViewId="0" topLeftCell="C1">
      <selection activeCell="J15" sqref="J15"/>
    </sheetView>
  </sheetViews>
  <sheetFormatPr defaultColWidth="9.140625" defaultRowHeight="15"/>
  <cols>
    <col min="1" max="1" width="5.8515625" style="1" bestFit="1" customWidth="1"/>
    <col min="2" max="2" width="11.140625" style="1" customWidth="1"/>
    <col min="3" max="3" width="14.00390625" style="2" customWidth="1"/>
    <col min="4" max="4" width="96.7109375" style="9" customWidth="1"/>
    <col min="5" max="5" width="17.7109375" style="2" customWidth="1"/>
    <col min="6" max="6" width="9.8515625" style="2" bestFit="1" customWidth="1"/>
    <col min="7" max="7" width="7.8515625" style="2" customWidth="1"/>
    <col min="8" max="8" width="9.421875" style="2" customWidth="1"/>
    <col min="9" max="9" width="8.7109375" style="2" customWidth="1"/>
    <col min="10" max="10" width="26.140625" style="9" customWidth="1"/>
    <col min="11" max="11" width="18.421875" style="1" bestFit="1" customWidth="1"/>
    <col min="12" max="12" width="69.00390625" style="1" customWidth="1"/>
    <col min="13" max="13" width="18.57421875" style="1" bestFit="1" customWidth="1"/>
    <col min="14" max="15" width="9.140625" style="1" customWidth="1"/>
    <col min="16" max="16" width="19.421875" style="1" bestFit="1" customWidth="1"/>
    <col min="17" max="16384" width="9.140625" style="1" customWidth="1"/>
  </cols>
  <sheetData>
    <row r="3" ht="13.5" thickBot="1"/>
    <row r="4" spans="1:12" ht="30" customHeight="1">
      <c r="A4" s="113" t="s">
        <v>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5"/>
    </row>
    <row r="5" spans="1:12" ht="25.5">
      <c r="A5" s="30" t="s">
        <v>6</v>
      </c>
      <c r="B5" s="32" t="s">
        <v>1</v>
      </c>
      <c r="C5" s="31" t="s">
        <v>2</v>
      </c>
      <c r="D5" s="31" t="s">
        <v>3</v>
      </c>
      <c r="E5" s="31" t="s">
        <v>23</v>
      </c>
      <c r="F5" s="31" t="s">
        <v>4</v>
      </c>
      <c r="G5" s="32" t="s">
        <v>7</v>
      </c>
      <c r="H5" s="32" t="s">
        <v>9</v>
      </c>
      <c r="I5" s="32" t="s">
        <v>10</v>
      </c>
      <c r="J5" s="31" t="s">
        <v>5</v>
      </c>
      <c r="K5" s="31" t="s">
        <v>16</v>
      </c>
      <c r="L5" s="34" t="s">
        <v>25</v>
      </c>
    </row>
    <row r="6" spans="1:12" ht="12.75">
      <c r="A6" s="80">
        <v>1</v>
      </c>
      <c r="B6" s="81">
        <v>44449</v>
      </c>
      <c r="C6" s="82">
        <v>1</v>
      </c>
      <c r="D6" s="83" t="s">
        <v>93</v>
      </c>
      <c r="E6" s="82">
        <v>1</v>
      </c>
      <c r="F6" s="85">
        <v>100</v>
      </c>
      <c r="G6" s="85" t="s">
        <v>94</v>
      </c>
      <c r="H6" s="81">
        <v>43831</v>
      </c>
      <c r="I6" s="81">
        <v>44561</v>
      </c>
      <c r="J6" s="84" t="s">
        <v>97</v>
      </c>
      <c r="K6" s="86" t="s">
        <v>98</v>
      </c>
      <c r="L6" s="87"/>
    </row>
    <row r="7" spans="1:12" ht="13.5" thickBot="1">
      <c r="A7" s="88">
        <v>2</v>
      </c>
      <c r="B7" s="89">
        <v>44449</v>
      </c>
      <c r="C7" s="90">
        <v>1</v>
      </c>
      <c r="D7" s="91" t="s">
        <v>95</v>
      </c>
      <c r="E7" s="106">
        <v>1456</v>
      </c>
      <c r="F7" s="93">
        <v>10</v>
      </c>
      <c r="G7" s="93" t="s">
        <v>96</v>
      </c>
      <c r="H7" s="89">
        <v>43831</v>
      </c>
      <c r="I7" s="89">
        <v>44561</v>
      </c>
      <c r="J7" s="92" t="s">
        <v>97</v>
      </c>
      <c r="K7" s="94" t="s">
        <v>98</v>
      </c>
      <c r="L7" s="95"/>
    </row>
  </sheetData>
  <sheetProtection/>
  <mergeCells count="1">
    <mergeCell ref="A4:L4"/>
  </mergeCells>
  <conditionalFormatting sqref="K6:K7">
    <cfRule type="cellIs" priority="1" dxfId="15" operator="equal" stopIfTrue="1">
      <formula>"Recebimento Total"</formula>
    </cfRule>
    <cfRule type="cellIs" priority="2" dxfId="16" operator="equal" stopIfTrue="1">
      <formula>"Recebimento Parcial"</formula>
    </cfRule>
    <cfRule type="cellIs" priority="3" dxfId="17" operator="equal" stopIfTrue="1">
      <formula>"Devolução"</formula>
    </cfRule>
  </conditionalFormatting>
  <dataValidations count="1">
    <dataValidation type="list" allowBlank="1" showInputMessage="1" showErrorMessage="1" sqref="K6:K7">
      <formula1>"Devolução,Recebimento Parcial,Recebimento Total"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1"/>
  <dimension ref="A4:H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9.140625" style="1" customWidth="1"/>
    <col min="2" max="2" width="24.7109375" style="1" customWidth="1"/>
    <col min="3" max="3" width="96.7109375" style="1" customWidth="1"/>
    <col min="4" max="6" width="7.140625" style="2" customWidth="1"/>
    <col min="7" max="7" width="10.140625" style="1" bestFit="1" customWidth="1"/>
    <col min="8" max="8" width="10.8515625" style="1" customWidth="1"/>
    <col min="9" max="9" width="20.57421875" style="1" bestFit="1" customWidth="1"/>
    <col min="10" max="10" width="8.28125" style="1" bestFit="1" customWidth="1"/>
    <col min="11" max="11" width="7.28125" style="1" bestFit="1" customWidth="1"/>
    <col min="12" max="16384" width="9.140625" style="1" customWidth="1"/>
  </cols>
  <sheetData>
    <row r="4" spans="1:7" ht="30" customHeight="1">
      <c r="A4" s="113" t="s">
        <v>89</v>
      </c>
      <c r="B4" s="114"/>
      <c r="C4" s="114"/>
      <c r="D4" s="114"/>
      <c r="E4" s="114"/>
      <c r="F4" s="114"/>
      <c r="G4" s="116"/>
    </row>
    <row r="5" spans="1:8" ht="25.5">
      <c r="A5" s="30" t="s">
        <v>6</v>
      </c>
      <c r="B5" s="31" t="s">
        <v>12</v>
      </c>
      <c r="C5" s="31" t="s">
        <v>3</v>
      </c>
      <c r="D5" s="32" t="s">
        <v>82</v>
      </c>
      <c r="E5" s="32" t="s">
        <v>83</v>
      </c>
      <c r="F5" s="32" t="s">
        <v>7</v>
      </c>
      <c r="G5" s="32" t="s">
        <v>53</v>
      </c>
      <c r="H5" s="3"/>
    </row>
    <row r="6" spans="1:8" ht="12.75">
      <c r="A6" s="35">
        <v>1</v>
      </c>
      <c r="B6" s="33"/>
      <c r="C6" s="33" t="s">
        <v>99</v>
      </c>
      <c r="D6" s="36">
        <v>100</v>
      </c>
      <c r="E6" s="36">
        <v>20</v>
      </c>
      <c r="F6" s="37" t="s">
        <v>96</v>
      </c>
      <c r="G6" s="8"/>
      <c r="H6" s="4"/>
    </row>
  </sheetData>
  <sheetProtection/>
  <mergeCells count="1">
    <mergeCell ref="A4:G4"/>
  </mergeCells>
  <dataValidations count="2">
    <dataValidation type="list" allowBlank="1" showInputMessage="1" showErrorMessage="1" sqref="G5">
      <formula1>"Não Classificados,Classe 1,Classe 2,Classe 3, Classe 4, Classe 5, Classe 6,Classe 7, Classe 8, Classe 9"</formula1>
    </dataValidation>
    <dataValidation type="list" allowBlank="1" showErrorMessage="1" sqref="G6">
      <formula1>"Classe 1,Classe 2,Classe 3,Classe 4,Classe 5,Classe 6, Classe 7,Classe 8, Classe 9"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9.140625" style="1" customWidth="1"/>
    <col min="2" max="2" width="12.28125" style="1" bestFit="1" customWidth="1"/>
    <col min="3" max="3" width="96.7109375" style="1" customWidth="1"/>
    <col min="4" max="4" width="9.57421875" style="1" bestFit="1" customWidth="1"/>
    <col min="5" max="5" width="9.57421875" style="2" customWidth="1"/>
    <col min="6" max="6" width="9.8515625" style="1" bestFit="1" customWidth="1"/>
    <col min="7" max="7" width="9.421875" style="2" bestFit="1" customWidth="1"/>
    <col min="8" max="8" width="7.7109375" style="2" customWidth="1"/>
    <col min="9" max="9" width="7.00390625" style="1" bestFit="1" customWidth="1"/>
    <col min="10" max="10" width="9.57421875" style="1" bestFit="1" customWidth="1"/>
    <col min="11" max="16384" width="9.140625" style="1" customWidth="1"/>
  </cols>
  <sheetData>
    <row r="3" ht="13.5" thickBot="1"/>
    <row r="4" spans="1:11" ht="30" customHeight="1">
      <c r="A4" s="117" t="s">
        <v>87</v>
      </c>
      <c r="B4" s="118"/>
      <c r="C4" s="118"/>
      <c r="D4" s="118"/>
      <c r="E4" s="118"/>
      <c r="F4" s="118"/>
      <c r="G4" s="118"/>
      <c r="H4" s="118"/>
      <c r="I4" s="118"/>
      <c r="J4" s="119"/>
      <c r="K4" s="5"/>
    </row>
    <row r="5" spans="1:10" ht="25.5">
      <c r="A5" s="98" t="s">
        <v>6</v>
      </c>
      <c r="B5" s="6" t="s">
        <v>12</v>
      </c>
      <c r="C5" s="6" t="s">
        <v>3</v>
      </c>
      <c r="D5" s="6" t="s">
        <v>49</v>
      </c>
      <c r="E5" s="6" t="s">
        <v>50</v>
      </c>
      <c r="F5" s="7" t="s">
        <v>48</v>
      </c>
      <c r="G5" s="7" t="s">
        <v>91</v>
      </c>
      <c r="H5" s="7" t="s">
        <v>7</v>
      </c>
      <c r="I5" s="7" t="s">
        <v>51</v>
      </c>
      <c r="J5" s="99" t="s">
        <v>52</v>
      </c>
    </row>
    <row r="6" spans="1:10" ht="12.75">
      <c r="A6" s="100">
        <v>1</v>
      </c>
      <c r="B6" s="86"/>
      <c r="C6" s="86">
        <f>_xlfn.IFERROR(VLOOKUP(B6,MAT_CADASTRO!$B$6:$C$6,3,0),"")</f>
      </c>
      <c r="D6" s="96"/>
      <c r="E6" s="96"/>
      <c r="F6" s="96">
        <f>IF(E6="","",D6-E6)</f>
      </c>
      <c r="G6" s="97">
        <f>IF(E6="","",IF(F6&gt;=10,"Est_Cheio",IF(F6&gt;=5,"Solicitar","Urgente")))</f>
      </c>
      <c r="H6" s="97"/>
      <c r="I6" s="86"/>
      <c r="J6" s="101"/>
    </row>
    <row r="7" spans="1:10" ht="13.5" thickBot="1">
      <c r="A7" s="102"/>
      <c r="B7" s="94"/>
      <c r="C7" s="94"/>
      <c r="D7" s="103"/>
      <c r="E7" s="103"/>
      <c r="F7" s="103"/>
      <c r="G7" s="104"/>
      <c r="H7" s="104"/>
      <c r="I7" s="94"/>
      <c r="J7" s="105"/>
    </row>
  </sheetData>
  <sheetProtection/>
  <mergeCells count="1">
    <mergeCell ref="A4:J4"/>
  </mergeCells>
  <conditionalFormatting sqref="G6:G7">
    <cfRule type="cellIs" priority="1" dxfId="18" operator="equal" stopIfTrue="1">
      <formula>"Urgente"</formula>
    </cfRule>
    <cfRule type="cellIs" priority="2" dxfId="19" operator="equal" stopIfTrue="1">
      <formula>"Solicitar"</formula>
    </cfRule>
    <cfRule type="cellIs" priority="3" dxfId="20" operator="equal" stopIfTrue="1">
      <formula>"Est_Cheio"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M14"/>
  <sheetViews>
    <sheetView zoomScalePageLayoutView="0" workbookViewId="0" topLeftCell="A1">
      <selection activeCell="B5" sqref="B5"/>
    </sheetView>
  </sheetViews>
  <sheetFormatPr defaultColWidth="14.57421875" defaultRowHeight="15"/>
  <cols>
    <col min="1" max="1" width="4.8515625" style="38" bestFit="1" customWidth="1"/>
    <col min="2" max="2" width="14.140625" style="38" customWidth="1"/>
    <col min="3" max="3" width="13.7109375" style="52" bestFit="1" customWidth="1"/>
    <col min="4" max="4" width="96.7109375" style="52" customWidth="1"/>
    <col min="5" max="5" width="17.140625" style="53" customWidth="1"/>
    <col min="6" max="6" width="9.8515625" style="53" bestFit="1" customWidth="1"/>
    <col min="7" max="7" width="11.00390625" style="53" customWidth="1"/>
    <col min="8" max="8" width="8.00390625" style="53" customWidth="1"/>
    <col min="9" max="9" width="9.28125" style="53" customWidth="1"/>
    <col min="10" max="10" width="9.57421875" style="53" customWidth="1"/>
    <col min="11" max="11" width="6.57421875" style="38" customWidth="1"/>
    <col min="12" max="12" width="11.421875" style="38" customWidth="1"/>
    <col min="13" max="13" width="10.7109375" style="38" customWidth="1"/>
    <col min="14" max="15" width="14.57421875" style="10" customWidth="1"/>
    <col min="16" max="16384" width="14.57421875" style="38" customWidth="1"/>
  </cols>
  <sheetData>
    <row r="3" ht="15.75" thickBot="1"/>
    <row r="4" spans="1:13" ht="30" customHeight="1">
      <c r="A4" s="120" t="s">
        <v>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2"/>
    </row>
    <row r="5" spans="1:13" ht="25.5">
      <c r="A5" s="39" t="s">
        <v>6</v>
      </c>
      <c r="B5" s="40" t="s">
        <v>57</v>
      </c>
      <c r="C5" s="41" t="s">
        <v>8</v>
      </c>
      <c r="D5" s="41" t="s">
        <v>3</v>
      </c>
      <c r="E5" s="41" t="s">
        <v>23</v>
      </c>
      <c r="F5" s="40" t="s">
        <v>55</v>
      </c>
      <c r="G5" s="40" t="s">
        <v>56</v>
      </c>
      <c r="H5" s="40" t="s">
        <v>7</v>
      </c>
      <c r="I5" s="40" t="s">
        <v>9</v>
      </c>
      <c r="J5" s="40" t="s">
        <v>10</v>
      </c>
      <c r="K5" s="40" t="s">
        <v>21</v>
      </c>
      <c r="L5" s="40" t="s">
        <v>11</v>
      </c>
      <c r="M5" s="42" t="s">
        <v>84</v>
      </c>
    </row>
    <row r="6" spans="1:13" ht="15">
      <c r="A6" s="43">
        <v>1</v>
      </c>
      <c r="B6" s="14"/>
      <c r="C6" s="44"/>
      <c r="D6" s="45">
        <f>_xlfn.IFERROR(VLOOKUP(ALMOXARIFADO!C6,MAT_CADASTRO!#REF!,3,0),"")</f>
      </c>
      <c r="E6" s="16"/>
      <c r="F6" s="46"/>
      <c r="G6" s="46"/>
      <c r="H6" s="47"/>
      <c r="I6" s="48"/>
      <c r="J6" s="48"/>
      <c r="K6" s="49">
        <f ca="1">IF(J6="","",J6-TODAY())</f>
      </c>
      <c r="L6" s="47">
        <f>IF(K6="","",IF(K6&gt;=30,"Liberado",IF(K6&gt;=15,"Crítico",IF(K6&gt;=7,"Análise","Vencido"))))</f>
      </c>
      <c r="M6" s="50"/>
    </row>
    <row r="7" ht="15">
      <c r="J7" s="54"/>
    </row>
    <row r="8" spans="4:10" ht="15">
      <c r="D8" s="55"/>
      <c r="J8" s="54"/>
    </row>
    <row r="9" spans="4:10" ht="15">
      <c r="D9" s="55"/>
      <c r="J9" s="54"/>
    </row>
    <row r="10" ht="15">
      <c r="J10" s="54"/>
    </row>
    <row r="11" ht="15.75" thickBot="1">
      <c r="J11" s="54"/>
    </row>
    <row r="12" spans="4:10" ht="15">
      <c r="D12" s="56"/>
      <c r="J12" s="54"/>
    </row>
    <row r="13" ht="15">
      <c r="J13" s="54"/>
    </row>
    <row r="14" ht="15">
      <c r="J14" s="54"/>
    </row>
  </sheetData>
  <sheetProtection/>
  <mergeCells count="1">
    <mergeCell ref="A4:M4"/>
  </mergeCells>
  <conditionalFormatting sqref="L6:M6">
    <cfRule type="cellIs" priority="4" dxfId="21" operator="equal" stopIfTrue="1">
      <formula>"Análise"</formula>
    </cfRule>
    <cfRule type="cellIs" priority="5" dxfId="16" operator="equal" stopIfTrue="1">
      <formula>"Crítico"</formula>
    </cfRule>
    <cfRule type="cellIs" priority="6" dxfId="17" operator="equal" stopIfTrue="1">
      <formula>"Vencido"</formula>
    </cfRule>
    <cfRule type="cellIs" priority="7" dxfId="22" operator="equal" stopIfTrue="1">
      <formula>"Liberado"</formula>
    </cfRule>
  </conditionalFormatting>
  <conditionalFormatting sqref="M6">
    <cfRule type="cellIs" priority="1" dxfId="17" operator="equal" stopIfTrue="1">
      <formula>"Reprovado"</formula>
    </cfRule>
    <cfRule type="cellIs" priority="2" dxfId="16" operator="equal" stopIfTrue="1">
      <formula>"Revalidando"</formula>
    </cfRule>
    <cfRule type="cellIs" priority="3" dxfId="22" operator="equal" stopIfTrue="1">
      <formula>"Aprovado"</formula>
    </cfRule>
  </conditionalFormatting>
  <dataValidations count="1">
    <dataValidation type="list" allowBlank="1" showInputMessage="1" showErrorMessage="1" sqref="M6">
      <formula1>"Aprovado,Revalidando,Reprovado"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Q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13" bestFit="1" customWidth="1"/>
    <col min="2" max="2" width="16.57421875" style="13" bestFit="1" customWidth="1"/>
    <col min="3" max="3" width="12.421875" style="13" bestFit="1" customWidth="1"/>
    <col min="4" max="4" width="96.7109375" style="13" customWidth="1"/>
    <col min="5" max="5" width="11.421875" style="63" bestFit="1" customWidth="1"/>
    <col min="6" max="6" width="9.8515625" style="63" bestFit="1" customWidth="1"/>
    <col min="7" max="7" width="7.421875" style="63" customWidth="1"/>
    <col min="8" max="8" width="10.00390625" style="63" customWidth="1"/>
    <col min="9" max="9" width="10.421875" style="63" customWidth="1"/>
    <col min="10" max="10" width="13.28125" style="13" customWidth="1"/>
    <col min="11" max="11" width="16.8515625" style="53" customWidth="1"/>
    <col min="12" max="12" width="10.140625" style="53" customWidth="1"/>
    <col min="13" max="13" width="15.7109375" style="38" customWidth="1"/>
    <col min="14" max="14" width="11.421875" style="38" customWidth="1"/>
    <col min="15" max="15" width="10.421875" style="13" customWidth="1"/>
    <col min="16" max="16" width="9.140625" style="13" customWidth="1"/>
    <col min="17" max="17" width="9.8515625" style="13" bestFit="1" customWidth="1"/>
    <col min="18" max="16384" width="9.140625" style="13" customWidth="1"/>
  </cols>
  <sheetData>
    <row r="4" spans="1:15" ht="30" customHeight="1">
      <c r="A4" s="123" t="s">
        <v>85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25.5">
      <c r="A5" s="41" t="s">
        <v>6</v>
      </c>
      <c r="B5" s="41" t="s">
        <v>36</v>
      </c>
      <c r="C5" s="41" t="s">
        <v>12</v>
      </c>
      <c r="D5" s="41" t="s">
        <v>3</v>
      </c>
      <c r="E5" s="41" t="s">
        <v>34</v>
      </c>
      <c r="F5" s="41" t="s">
        <v>4</v>
      </c>
      <c r="G5" s="40" t="s">
        <v>7</v>
      </c>
      <c r="H5" s="40" t="s">
        <v>9</v>
      </c>
      <c r="I5" s="40" t="s">
        <v>10</v>
      </c>
      <c r="J5" s="40" t="s">
        <v>35</v>
      </c>
      <c r="K5" s="40" t="s">
        <v>28</v>
      </c>
      <c r="L5" s="40" t="s">
        <v>29</v>
      </c>
      <c r="M5" s="40" t="s">
        <v>31</v>
      </c>
      <c r="N5" s="40" t="s">
        <v>30</v>
      </c>
      <c r="O5" s="40" t="s">
        <v>25</v>
      </c>
    </row>
    <row r="6" spans="1:17" ht="12.75">
      <c r="A6" s="16">
        <v>1</v>
      </c>
      <c r="B6" s="16"/>
      <c r="C6" s="44"/>
      <c r="D6" s="44">
        <f>_xlfn.IFERROR(VLOOKUP(C6,MAT_CADASTRO!#REF!,2,0),"")</f>
      </c>
      <c r="E6" s="51"/>
      <c r="F6" s="57"/>
      <c r="G6" s="16">
        <f>_xlfn.IFERROR(VLOOKUP(C6,MAT_CADASTRO!#REF!,3,0),"")</f>
      </c>
      <c r="H6" s="48">
        <f>_xlfn.IFERROR(VLOOKUP(E6,ALMOXARIFADO!$E$6:$J$6,4,0),"")</f>
      </c>
      <c r="I6" s="48">
        <f>_xlfn.IFERROR(VLOOKUP(E6,ALMOXARIFADO!$E$6:$J$6,5,0),"")</f>
      </c>
      <c r="J6" s="58"/>
      <c r="K6" s="59"/>
      <c r="L6" s="59"/>
      <c r="M6" s="60">
        <f>L6-K6</f>
        <v>0</v>
      </c>
      <c r="N6" s="61"/>
      <c r="O6" s="44"/>
      <c r="Q6" s="62"/>
    </row>
  </sheetData>
  <sheetProtection/>
  <mergeCells count="1">
    <mergeCell ref="A4:O4"/>
  </mergeCells>
  <conditionalFormatting sqref="N6">
    <cfRule type="cellIs" priority="1" dxfId="23" operator="equal" stopIfTrue="1">
      <formula>"Validando"</formula>
    </cfRule>
    <cfRule type="cellIs" priority="2" dxfId="24" operator="equal" stopIfTrue="1">
      <formula>"Reprovado"</formula>
    </cfRule>
    <cfRule type="cellIs" priority="3" dxfId="20" operator="equal" stopIfTrue="1">
      <formula>"Liberado"</formula>
    </cfRule>
    <cfRule type="cellIs" priority="4" dxfId="19" operator="equal" stopIfTrue="1">
      <formula>"Analisando"</formula>
    </cfRule>
  </conditionalFormatting>
  <dataValidations count="1">
    <dataValidation type="list" allowBlank="1" showInputMessage="1" showErrorMessage="1" sqref="Q6 N6">
      <formula1>"Analisando,Liberado,Reprovado,Validando"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L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53" bestFit="1" customWidth="1"/>
    <col min="2" max="2" width="10.7109375" style="53" bestFit="1" customWidth="1"/>
    <col min="3" max="3" width="9.28125" style="53" bestFit="1" customWidth="1"/>
    <col min="4" max="4" width="28.421875" style="53" customWidth="1"/>
    <col min="5" max="5" width="96.7109375" style="53" customWidth="1"/>
    <col min="6" max="6" width="16.7109375" style="53" customWidth="1"/>
    <col min="7" max="7" width="10.421875" style="53" customWidth="1"/>
    <col min="8" max="8" width="7.7109375" style="53" customWidth="1"/>
    <col min="9" max="9" width="9.7109375" style="53" customWidth="1"/>
    <col min="10" max="10" width="10.421875" style="53" customWidth="1"/>
    <col min="11" max="11" width="12.28125" style="53" customWidth="1"/>
    <col min="12" max="12" width="12.140625" style="53" bestFit="1" customWidth="1"/>
    <col min="13" max="16384" width="9.140625" style="53" customWidth="1"/>
  </cols>
  <sheetData>
    <row r="4" spans="1:12" ht="30" customHeight="1">
      <c r="A4" s="125" t="s">
        <v>88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</row>
    <row r="5" spans="1:12" ht="25.5">
      <c r="A5" s="39" t="s">
        <v>6</v>
      </c>
      <c r="B5" s="40" t="s">
        <v>33</v>
      </c>
      <c r="C5" s="41" t="s">
        <v>44</v>
      </c>
      <c r="D5" s="41" t="s">
        <v>12</v>
      </c>
      <c r="E5" s="41" t="s">
        <v>3</v>
      </c>
      <c r="F5" s="40" t="s">
        <v>23</v>
      </c>
      <c r="G5" s="40" t="s">
        <v>4</v>
      </c>
      <c r="H5" s="40" t="s">
        <v>7</v>
      </c>
      <c r="I5" s="40" t="s">
        <v>9</v>
      </c>
      <c r="J5" s="40" t="s">
        <v>10</v>
      </c>
      <c r="K5" s="40" t="s">
        <v>43</v>
      </c>
      <c r="L5" s="42" t="s">
        <v>13</v>
      </c>
    </row>
    <row r="6" spans="1:12" ht="12.75">
      <c r="A6" s="43">
        <v>1</v>
      </c>
      <c r="B6" s="64"/>
      <c r="C6" s="14"/>
      <c r="D6" s="44"/>
      <c r="E6" s="14"/>
      <c r="F6" s="47"/>
      <c r="G6" s="65"/>
      <c r="H6" s="14">
        <f>_xlfn.IFERROR(VLOOKUP(D6,ALMOXARIFADO!$C$6:$H$6,5,0),"")</f>
      </c>
      <c r="I6" s="64">
        <f>_xlfn.IFERROR(VLOOKUP(F6,ALMOXARIFADO!$E$6:$J$6,4,0),"")</f>
      </c>
      <c r="J6" s="64">
        <f>_xlfn.IFERROR(VLOOKUP(F6,ALMOXARIFADO!$E$6:$J$6,5,0),"")</f>
      </c>
      <c r="K6" s="64"/>
      <c r="L6" s="66"/>
    </row>
  </sheetData>
  <sheetProtection/>
  <mergeCells count="1">
    <mergeCell ref="A4:L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J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13" bestFit="1" customWidth="1"/>
    <col min="2" max="2" width="9.8515625" style="13" customWidth="1"/>
    <col min="3" max="3" width="24.28125" style="13" customWidth="1"/>
    <col min="4" max="4" width="62.00390625" style="13" customWidth="1"/>
    <col min="5" max="5" width="12.57421875" style="13" customWidth="1"/>
    <col min="6" max="6" width="9.8515625" style="13" customWidth="1"/>
    <col min="7" max="7" width="8.421875" style="13" customWidth="1"/>
    <col min="8" max="8" width="18.28125" style="13" customWidth="1"/>
    <col min="9" max="9" width="25.00390625" style="13" customWidth="1"/>
    <col min="10" max="10" width="69.140625" style="13" customWidth="1"/>
    <col min="11" max="16384" width="9.140625" style="13" customWidth="1"/>
  </cols>
  <sheetData>
    <row r="4" spans="1:10" ht="30" customHeight="1">
      <c r="A4" s="125" t="s">
        <v>27</v>
      </c>
      <c r="B4" s="126"/>
      <c r="C4" s="126"/>
      <c r="D4" s="126"/>
      <c r="E4" s="126"/>
      <c r="F4" s="126"/>
      <c r="G4" s="126"/>
      <c r="H4" s="126"/>
      <c r="I4" s="126"/>
      <c r="J4" s="127"/>
    </row>
    <row r="5" spans="1:10" ht="25.5">
      <c r="A5" s="39" t="s">
        <v>6</v>
      </c>
      <c r="B5" s="40" t="s">
        <v>33</v>
      </c>
      <c r="C5" s="40" t="s">
        <v>2</v>
      </c>
      <c r="D5" s="41" t="s">
        <v>3</v>
      </c>
      <c r="E5" s="41" t="s">
        <v>23</v>
      </c>
      <c r="F5" s="41" t="s">
        <v>4</v>
      </c>
      <c r="G5" s="40" t="s">
        <v>7</v>
      </c>
      <c r="H5" s="41" t="s">
        <v>32</v>
      </c>
      <c r="I5" s="41" t="s">
        <v>13</v>
      </c>
      <c r="J5" s="67" t="s">
        <v>25</v>
      </c>
    </row>
    <row r="6" spans="1:10" ht="12.75">
      <c r="A6" s="68">
        <v>1</v>
      </c>
      <c r="B6" s="16"/>
      <c r="C6" s="16"/>
      <c r="D6" s="44"/>
      <c r="E6" s="44"/>
      <c r="F6" s="44"/>
      <c r="G6" s="44"/>
      <c r="H6" s="44"/>
      <c r="I6" s="44"/>
      <c r="J6" s="17"/>
    </row>
  </sheetData>
  <sheetProtection/>
  <mergeCells count="1">
    <mergeCell ref="A4:J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</dc:creator>
  <cp:keywords/>
  <dc:description/>
  <cp:lastModifiedBy>Leandro</cp:lastModifiedBy>
  <dcterms:created xsi:type="dcterms:W3CDTF">2021-08-06T16:43:04Z</dcterms:created>
  <dcterms:modified xsi:type="dcterms:W3CDTF">2021-09-15T15:31:52Z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